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33F47D-1032-483D-A8E0-EDB61A74319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11.2024" sheetId="9" r:id="rId1"/>
    <sheet name="ГИС (2)" sheetId="7" state="hidden" r:id="rId2"/>
  </sheets>
  <definedNames>
    <definedName name="_xlnm._FilterDatabase" localSheetId="1" hidden="1">'ГИС (2)'!$B$4:$P$10</definedName>
    <definedName name="_xlnm.Print_Area" localSheetId="0">'11.2024'!$A$1:$AB$39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9" l="1"/>
  <c r="I12" i="9"/>
  <c r="M12" i="9"/>
  <c r="X12" i="9"/>
  <c r="I13" i="9"/>
  <c r="M13" i="9"/>
  <c r="X13" i="9"/>
  <c r="I14" i="9"/>
  <c r="X14" i="9"/>
  <c r="I15" i="9"/>
  <c r="M15" i="9"/>
  <c r="X15" i="9"/>
  <c r="X16" i="9"/>
  <c r="X17" i="9"/>
  <c r="I18" i="9"/>
  <c r="M18" i="9"/>
  <c r="X18" i="9"/>
  <c r="I19" i="9"/>
  <c r="X19" i="9"/>
  <c r="I20" i="9"/>
  <c r="X20" i="9"/>
  <c r="I21" i="9"/>
  <c r="X21" i="9"/>
  <c r="M22" i="9"/>
  <c r="X22" i="9"/>
  <c r="X23" i="9"/>
  <c r="X24" i="9"/>
  <c r="X25" i="9"/>
  <c r="I27" i="9"/>
  <c r="M27" i="9"/>
  <c r="X27" i="9"/>
  <c r="X28" i="9"/>
  <c r="X29" i="9"/>
  <c r="I30" i="9"/>
  <c r="M30" i="9"/>
  <c r="X30" i="9"/>
  <c r="X31" i="9"/>
  <c r="X32" i="9"/>
  <c r="X33" i="9"/>
  <c r="X34" i="9"/>
  <c r="M35" i="9"/>
  <c r="X35" i="9"/>
  <c r="W36" i="9"/>
  <c r="A13" i="9"/>
  <c r="A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7" i="9" s="1"/>
  <c r="A28" i="9" s="1"/>
  <c r="A29" i="9" s="1"/>
  <c r="A30" i="9" s="1"/>
  <c r="A31" i="9" s="1"/>
  <c r="A32" i="9" s="1"/>
  <c r="A33" i="9" s="1"/>
  <c r="A34" i="9" s="1"/>
  <c r="A35" i="9" s="1"/>
</calcChain>
</file>

<file path=xl/sharedStrings.xml><?xml version="1.0" encoding="utf-8"?>
<sst xmlns="http://schemas.openxmlformats.org/spreadsheetml/2006/main" count="278" uniqueCount="143">
  <si>
    <t>1П</t>
  </si>
  <si>
    <t>10Р</t>
  </si>
  <si>
    <t>108ГС</t>
  </si>
  <si>
    <t>307ГС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</si>
  <si>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</si>
  <si>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</si>
  <si>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</si>
  <si>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</si>
  <si>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</si>
  <si>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</si>
  <si>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</si>
  <si>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</si>
  <si>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</si>
  <si>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</si>
  <si>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</si>
  <si>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</si>
  <si>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2012 год</t>
  </si>
  <si>
    <t>2013 год</t>
  </si>
  <si>
    <t>2014 год</t>
  </si>
  <si>
    <t>10-11.03.14г. Пл. АС10 -  Определение профиля приемистости и тех. состояния ЭК (при закачке)</t>
  </si>
  <si>
    <t>20.03.12г .  -  КВД</t>
  </si>
  <si>
    <t>09-10.11.13г. - Определение профиля приемистости и тех. состояния ЭК (при закачке)</t>
  </si>
  <si>
    <t>26.04.14г. - недоход. Определение профиля приемистости и тех. состояния ЭК (при закачке)</t>
  </si>
  <si>
    <t xml:space="preserve">15.04-16.04.14г. - Промыслово-геофизические  исследования с целью определения гидродинамических параметров пласта </t>
  </si>
  <si>
    <t>10.01.14г. -  Определение профиля приемистости и тех. состояния ЭК (при закачк)</t>
  </si>
  <si>
    <t>01.07. - 02.07.14г. пл.АС10-0 - Определение профиля приемистости и тех. состояния ЭК (при закачке)</t>
  </si>
  <si>
    <t>30.07. - 31.07.14г. пл.АС10-1 - Определение профиля приемистости и тех. состояния ЭК (при закачке)</t>
  </si>
  <si>
    <t>30.12.14г. пл АС10-1 - Определение профиля приемистости и тех. состояния ЭК (при закачке)</t>
  </si>
  <si>
    <t>12-13.10.13г. - Определение профиля приемистости и тех. состояния ЭК (при закачке)</t>
  </si>
  <si>
    <t>14.08.14г. - Определение профиля приемистости и тех. состояния ЭК (при закачке)</t>
  </si>
  <si>
    <t xml:space="preserve"> 05-07.10.14г.  Определение профиля приемистости и тех. состояния ЭК (при закачке)</t>
  </si>
  <si>
    <t>31.12.14г. - Определение профиля приемистости и тех. состояния ЭК (при закачке)</t>
  </si>
  <si>
    <t>04.05.14г. - Определение профиля приемистости и тех. состояния ЭК (при закачке)</t>
  </si>
  <si>
    <t>2015 год</t>
  </si>
  <si>
    <t>08.04.15г. - Определение профиля приемистости и тех. состояния ЭК (при закачке)</t>
  </si>
  <si>
    <t>29-30.10.15 - Определение профиля приемистости пл. АС10</t>
  </si>
  <si>
    <t>30.03 - 01.04.2011г. - Определение профиля притока и источника обводнения пласта АС10 при свабировании;
25-27.11.2011 - Определение профиля притока и источника обводнения пласта АС10 при компрессиравнии</t>
  </si>
  <si>
    <t>2011 год</t>
  </si>
  <si>
    <t>Интервалы перфорации</t>
  </si>
  <si>
    <t>2800-2802м, 06.12.2012г. ЗПКО-89АТ-03, 20 отв./п.м., Спец отв. РИР;
2812-2818м, 09.12.2012г., ЗПКО-89АТ-03, 20 отв./п.м.;
 2771-2786м, АС9-1, 11.12.2012г, ЗПКО-89АТ-03, 20 отв./п.м.;</t>
  </si>
  <si>
    <t>3036-3039м, 26.02.2014г., ЗПКО-89АТ-03,  20 отв./п.м.;
3047-3049м, 11.04.2015г., ЗПКО-89АТ-М-03, 20 отв./п.м. Спец отв. РИР;
3036-3039м, 24.04.2015г., ЗПКО-89АТ-03, 10 отв./п.м.;
3036-3040м, 06.06.2015г., ЗПКО-ПП-30ГП, 18.5 отв./п.м.</t>
  </si>
  <si>
    <t>2882-2897м, 21.07.2013г., ЗПК-89АТ-03, 20 отв./п.м. Изол-н РИР в сентябре 2013г.;
2882-2891м, 19.09.2013, ПКТ-89, 20 отв./п.м.;
2880-2888м, 17.11.2013г., ЗПКТ-89Н-СП, 18 отв./п.м.</t>
  </si>
  <si>
    <t xml:space="preserve">2575-2578м, АС9-2, 11.12.2013г.,  ЗПКО-89АТ-03, 20 отв./п.м., пересыпан;
 2581-2584м, АС9-2, 11.12.2013г.,  ЗПКО-89АТ-03, 20 отв./п.м., пересыпан;
2550-2559м,, АС9-1, 30.12.2013г., ЗПКО-89АТ-03, 20 отв./п.м.;
2580.5-2563м, АС9-1, 30.12.2013г., ЗПКО-89АТ-03, 12.5 отв./п.м.
 2550-2563м, 17.03.2014г., ЗПКО-ПП22-БО, 20 отв./п.м.;
</t>
  </si>
  <si>
    <t>2615-2619м, 31.05.2013г., ЗПКО-89АТ-03, 20 отв./п.м., изолирован, РИР 06.05.14;
2613-2615м., 30.04.2014г., ЗПКО-89Н-СП, 10 отв./п.м., Спец отверстия под РИР;
2617-2624м, 30.06.2014г., ЗПКТ-89Н-СП,  20 отв./п.м.</t>
  </si>
  <si>
    <t>2920-2940м, 15.06.2002г. ПКС-80,  20.6, изол.ЦМ;
2844-2876м, 27.07.2002г. ПКС-80, 22 отв./п.м., изол.ЦМ;
2271-2275м, 01.08.2002г. ПКС-80,  20.8 отв./п.м., изол-н РИР;
 2275-2281м, 01.08.2002г. ПКС-80, 20.7 отв./п.м., изол-н РИР;
2281-2285м, 01.08.2002г. ПКС-80,  21 отв./п.м. изол-н РИР;
2271-2275м, 01.09.2002г. ПР-43,  20 отв./п.м., изол-н ЦМ;
2278-2282м, 01.09.2002г., ПР-43,  10 отв./п.м., изол-н ЦМ;
2301-2303, 06.03.2011г., ЗПКО-ПП 22 ГП,  10 отв./п.м. изол-н ЦМ;
 2283-2285м, 06.03.2011г., ЗПКО-ПП 22 БО, 10 отв./п.м.;
2278-2283м,  28.03.2011г. ЗПКО-89 АТ-03, 20 отв./п.м.</t>
  </si>
  <si>
    <t>2884 - 3194 м открытый ствол перекрыт нецементируемым хвостовиком фильтром ФСП-114</t>
  </si>
  <si>
    <t>2591 - 2898 м открытый ствол перекрыт нецементируемым хвостовиком фильтром ФСП-114</t>
  </si>
  <si>
    <t>23-24.10.2015г. - Определение профиля приемистости пласта АС9 и тех. состояния ЭК при закачке</t>
  </si>
  <si>
    <t>05.-06.07.14г. - Определение профиля приемистости и тех. состояния ЭК (при закачке)</t>
  </si>
  <si>
    <t>06 - 08.04.14г. - Промыслово-геофизические  исследования с целью определения гидродинамических параметров пласта</t>
  </si>
  <si>
    <t>20 - 23.01.14г. - Определение профиля притока и источника обводнения пласта</t>
  </si>
  <si>
    <t>10 - 14.11.13г. - Определение профиля притока и источника обводнения пласта</t>
  </si>
  <si>
    <t>18 - 19.08.2013 Определение профиля приемистости пл. АС9 и тех. состояния ЭК при закачке</t>
  </si>
  <si>
    <t>24 - 25.10.2015 Определение профиля приемистости пласта АС10 и тех. состояния ЭК при закачке.</t>
  </si>
  <si>
    <t>25 - 26.10.2015 Определение профиля приемистости пласта АС10 и тех. состояния ЭК при закачке.</t>
  </si>
  <si>
    <t>07 -  08.06.13г. - Определение профиля приемистости и тех. состояния ЭК (при закачке)</t>
  </si>
  <si>
    <t>07-08.12.12г. - Профиль Притока и Источник обводнения (ППИО) при свабировании</t>
  </si>
  <si>
    <t>11 - 14.07.2014г. Определение профиля притока при тех состояния ЭК при компрессировании</t>
  </si>
  <si>
    <t>№ скважины</t>
  </si>
  <si>
    <t>Примечание</t>
  </si>
  <si>
    <t xml:space="preserve">      ТЕХНОЛОГИЧЕСКИЙ РЕЖИМ</t>
  </si>
  <si>
    <t xml:space="preserve">     РАБОТЫ НАГНЕТАТЕЛЬНЫХ СКВАЖИН</t>
  </si>
  <si>
    <t>№ п/п</t>
  </si>
  <si>
    <t>Описание пласта</t>
  </si>
  <si>
    <t>Подземное оборудование</t>
  </si>
  <si>
    <t>Текущие параметры</t>
  </si>
  <si>
    <t>№ КНС</t>
  </si>
  <si>
    <t>Скв</t>
  </si>
  <si>
    <t>Дата ввода под закачку</t>
  </si>
  <si>
    <t>Куст</t>
  </si>
  <si>
    <t>Пласт</t>
  </si>
  <si>
    <t>Реал верха перф.</t>
  </si>
  <si>
    <t>Реал низ перф.</t>
  </si>
  <si>
    <t>Распре-деление по Kh</t>
  </si>
  <si>
    <t>Профиль приемис-тости</t>
  </si>
  <si>
    <t>Эфф н/н мощн</t>
  </si>
  <si>
    <t>Прониц. пласта</t>
  </si>
  <si>
    <t>Толщ перф</t>
  </si>
  <si>
    <t>Тип подземного оборудования</t>
  </si>
  <si>
    <t>Hсп ствол</t>
  </si>
  <si>
    <t>Наруж. диам ЭК</t>
  </si>
  <si>
    <t>Диам НКТ</t>
  </si>
  <si>
    <t>Диам шт</t>
  </si>
  <si>
    <t>Pзатр</t>
  </si>
  <si>
    <t>Pбуф</t>
  </si>
  <si>
    <t>P БГ</t>
  </si>
  <si>
    <t>Pпласт</t>
  </si>
  <si>
    <t>Приемистость</t>
  </si>
  <si>
    <t>Коэффициент приемистости</t>
  </si>
  <si>
    <t>Pзаб факт</t>
  </si>
  <si>
    <t>Дни работы</t>
  </si>
  <si>
    <t xml:space="preserve">Состояние по фонду </t>
  </si>
  <si>
    <t>м</t>
  </si>
  <si>
    <t>%</t>
  </si>
  <si>
    <t>mD</t>
  </si>
  <si>
    <t>мм</t>
  </si>
  <si>
    <t>атм</t>
  </si>
  <si>
    <t>м3/сут</t>
  </si>
  <si>
    <t>м3/сут*атм</t>
  </si>
  <si>
    <t xml:space="preserve">Дни </t>
  </si>
  <si>
    <t>Вареягское месторождение</t>
  </si>
  <si>
    <t>-</t>
  </si>
  <si>
    <t>K1g пл. АС10</t>
  </si>
  <si>
    <t>308ГС</t>
  </si>
  <si>
    <t>347ГС</t>
  </si>
  <si>
    <t>29Р</t>
  </si>
  <si>
    <t>Итого по пл. АС10</t>
  </si>
  <si>
    <t>K1g пл. АС9/1</t>
  </si>
  <si>
    <t>Итого по пл. АС9</t>
  </si>
  <si>
    <t>од</t>
  </si>
  <si>
    <t>б/ш</t>
  </si>
  <si>
    <t>Пакер 3ПМС-ЯГ-140-52-70</t>
  </si>
  <si>
    <t xml:space="preserve">Пакер 3ПМС-ЯГ-122-52-70 </t>
  </si>
  <si>
    <t>Пакер 3ПМС-ЯГ-122-52-70</t>
  </si>
  <si>
    <t>Пакер ПМ-Р 122-100 ЯГ1</t>
  </si>
  <si>
    <t>366ГС</t>
  </si>
  <si>
    <t>Пакер  3ПМС-ЯГ-122-52-70</t>
  </si>
  <si>
    <t>114ГС</t>
  </si>
  <si>
    <t>Пакер ПМ-Р 142-60-100 ЯГ1</t>
  </si>
  <si>
    <t>109ГС</t>
  </si>
  <si>
    <t>104ГС</t>
  </si>
  <si>
    <t>Пакер ПМ-Р 140-60-100 ЯГ1</t>
  </si>
  <si>
    <t>Воронка</t>
  </si>
  <si>
    <t>В работе</t>
  </si>
  <si>
    <t>122ГС</t>
  </si>
  <si>
    <t>356ГС</t>
  </si>
  <si>
    <t>Пакер ПМ-А1-122-52-50</t>
  </si>
  <si>
    <t>ЗПМС-ЯГ-140-52-70</t>
  </si>
  <si>
    <t>4ПМС-ЯМ-144-60-35</t>
  </si>
  <si>
    <t>Пакер ПМ-Р122-52-100ЯГ1</t>
  </si>
  <si>
    <t>317ГС</t>
  </si>
  <si>
    <t>342ГС</t>
  </si>
  <si>
    <t>Пакер ПВМ 122-52-100 ЯГ1</t>
  </si>
  <si>
    <t>Пакер ПВМ - О 122-52-100 ЯГ1</t>
  </si>
  <si>
    <t xml:space="preserve"> Пакер 3ПМС-ЯГ-140-52-7</t>
  </si>
  <si>
    <t xml:space="preserve"> Пакер 3ПМГ-ЯГ 140-52-70</t>
  </si>
  <si>
    <t>Пакер 3ПМС-ЯГ-140-52-100</t>
  </si>
  <si>
    <t xml:space="preserve">Пакер 3ПМС-ЯГ-140-52-70+3.1.1ЭЦНМИКВ5А.1-700-1400 </t>
  </si>
  <si>
    <t>4ПМС-ЯМ-122-60-35</t>
  </si>
  <si>
    <t>В б/д</t>
  </si>
  <si>
    <t>Пакер+225ЛЭЦН5А-200-2255</t>
  </si>
  <si>
    <t>на Ноябрь 2024 г.</t>
  </si>
  <si>
    <t xml:space="preserve">Приложение 3.1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</si>
</sst>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20"/>
      <name val="Calibri"/>
      <family val="2"/>
      <charset val="204"/>
    </font>
    <font>
      <sz val="18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/>
    <xf numFmtId="0" fontId="1" fillId="3" borderId="19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0" fontId="1" fillId="3" borderId="2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6" borderId="0" xfId="1" applyFont="1" applyFill="1"/>
    <xf numFmtId="0" fontId="8" fillId="6" borderId="0" xfId="1" applyFont="1" applyFill="1"/>
    <xf numFmtId="0" fontId="11" fillId="6" borderId="0" xfId="1" applyFont="1" applyFill="1" applyAlignment="1"/>
    <xf numFmtId="0" fontId="12" fillId="6" borderId="0" xfId="1" applyFont="1" applyFill="1"/>
    <xf numFmtId="0" fontId="8" fillId="6" borderId="0" xfId="1" applyFont="1" applyFill="1" applyBorder="1" applyAlignment="1"/>
    <xf numFmtId="0" fontId="11" fillId="6" borderId="0" xfId="1" applyFont="1" applyFill="1" applyAlignment="1">
      <alignment horizontal="center" vertical="center"/>
    </xf>
    <xf numFmtId="0" fontId="13" fillId="6" borderId="0" xfId="1" applyFont="1" applyFill="1"/>
    <xf numFmtId="0" fontId="14" fillId="6" borderId="0" xfId="1" applyFont="1" applyFill="1" applyAlignment="1">
      <alignment horizontal="center" vertical="center"/>
    </xf>
    <xf numFmtId="0" fontId="15" fillId="6" borderId="4" xfId="1" applyFont="1" applyFill="1" applyBorder="1" applyAlignment="1">
      <alignment vertical="center" wrapText="1"/>
    </xf>
    <xf numFmtId="0" fontId="10" fillId="6" borderId="0" xfId="1" applyFont="1" applyFill="1" applyAlignment="1">
      <alignment horizontal="center"/>
    </xf>
    <xf numFmtId="0" fontId="11" fillId="6" borderId="4" xfId="1" applyFont="1" applyFill="1" applyBorder="1" applyAlignment="1">
      <alignment horizontal="left" vertical="center"/>
    </xf>
    <xf numFmtId="0" fontId="15" fillId="6" borderId="5" xfId="1" applyFont="1" applyFill="1" applyBorder="1" applyAlignment="1">
      <alignment horizontal="center" vertical="center" wrapText="1"/>
    </xf>
    <xf numFmtId="0" fontId="10" fillId="6" borderId="0" xfId="1" applyFont="1" applyFill="1" applyBorder="1"/>
    <xf numFmtId="1" fontId="8" fillId="6" borderId="32" xfId="1" applyNumberFormat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1" fontId="8" fillId="6" borderId="30" xfId="1" applyNumberFormat="1" applyFont="1" applyFill="1" applyBorder="1" applyAlignment="1">
      <alignment horizontal="center" vertical="center"/>
    </xf>
    <xf numFmtId="0" fontId="8" fillId="6" borderId="12" xfId="1" applyFont="1" applyFill="1" applyBorder="1" applyAlignment="1">
      <alignment horizontal="center" vertical="center"/>
    </xf>
    <xf numFmtId="1" fontId="8" fillId="6" borderId="29" xfId="1" applyNumberFormat="1" applyFont="1" applyFill="1" applyBorder="1" applyAlignment="1">
      <alignment horizontal="center" vertical="center"/>
    </xf>
    <xf numFmtId="0" fontId="8" fillId="6" borderId="22" xfId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/>
    </xf>
    <xf numFmtId="1" fontId="15" fillId="6" borderId="50" xfId="1" applyNumberFormat="1" applyFont="1" applyFill="1" applyBorder="1" applyAlignment="1">
      <alignment horizontal="left" vertical="center"/>
    </xf>
    <xf numFmtId="0" fontId="8" fillId="6" borderId="51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164" fontId="8" fillId="0" borderId="52" xfId="1" applyNumberFormat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1" fontId="8" fillId="0" borderId="51" xfId="1" applyNumberFormat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center" vertical="center"/>
    </xf>
    <xf numFmtId="1" fontId="15" fillId="0" borderId="39" xfId="1" applyNumberFormat="1" applyFont="1" applyFill="1" applyBorder="1" applyAlignment="1">
      <alignment horizontal="center" vertical="center"/>
    </xf>
    <xf numFmtId="2" fontId="8" fillId="0" borderId="51" xfId="1" applyNumberFormat="1" applyFont="1" applyFill="1" applyBorder="1" applyAlignment="1">
      <alignment horizontal="center" vertical="center"/>
    </xf>
    <xf numFmtId="1" fontId="8" fillId="0" borderId="44" xfId="1" applyNumberFormat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left" vertical="center"/>
    </xf>
    <xf numFmtId="0" fontId="8" fillId="6" borderId="5" xfId="1" applyFont="1" applyFill="1" applyBorder="1" applyAlignment="1">
      <alignment horizontal="center" vertical="center"/>
    </xf>
    <xf numFmtId="1" fontId="15" fillId="0" borderId="53" xfId="1" applyNumberFormat="1" applyFont="1" applyFill="1" applyBorder="1" applyAlignment="1">
      <alignment horizontal="center" vertical="center"/>
    </xf>
    <xf numFmtId="0" fontId="16" fillId="6" borderId="0" xfId="1" applyFont="1" applyFill="1"/>
    <xf numFmtId="14" fontId="16" fillId="6" borderId="0" xfId="1" applyNumberFormat="1" applyFont="1" applyFill="1"/>
    <xf numFmtId="0" fontId="15" fillId="0" borderId="5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19" xfId="1" applyFont="1" applyFill="1" applyBorder="1" applyAlignment="1">
      <alignment horizontal="center" vertical="center" wrapText="1"/>
    </xf>
    <xf numFmtId="9" fontId="15" fillId="0" borderId="19" xfId="1" applyNumberFormat="1" applyFont="1" applyFill="1" applyBorder="1" applyAlignment="1">
      <alignment horizontal="center" vertical="center" wrapText="1"/>
    </xf>
    <xf numFmtId="164" fontId="15" fillId="0" borderId="19" xfId="1" applyNumberFormat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" fontId="15" fillId="0" borderId="19" xfId="1" applyNumberFormat="1" applyFont="1" applyFill="1" applyBorder="1" applyAlignment="1">
      <alignment horizontal="center" vertical="center" wrapText="1"/>
    </xf>
    <xf numFmtId="2" fontId="15" fillId="0" borderId="19" xfId="1" applyNumberFormat="1" applyFont="1" applyFill="1" applyBorder="1" applyAlignment="1">
      <alignment horizontal="center"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9" fontId="8" fillId="0" borderId="23" xfId="2" applyNumberFormat="1" applyFont="1" applyFill="1" applyBorder="1" applyAlignment="1">
      <alignment horizontal="center" vertical="center" wrapText="1"/>
    </xf>
    <xf numFmtId="9" fontId="8" fillId="0" borderId="23" xfId="1" applyNumberFormat="1" applyFont="1" applyFill="1" applyBorder="1" applyAlignment="1">
      <alignment horizontal="center" vertical="center" wrapText="1"/>
    </xf>
    <xf numFmtId="164" fontId="8" fillId="0" borderId="23" xfId="1" applyNumberFormat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" fontId="8" fillId="0" borderId="23" xfId="1" applyNumberFormat="1" applyFont="1" applyFill="1" applyBorder="1" applyAlignment="1">
      <alignment horizontal="center" vertical="center" wrapText="1"/>
    </xf>
    <xf numFmtId="2" fontId="8" fillId="0" borderId="23" xfId="1" applyNumberFormat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9" fontId="8" fillId="0" borderId="5" xfId="2" applyNumberFormat="1" applyFont="1" applyFill="1" applyBorder="1" applyAlignment="1">
      <alignment horizontal="center" vertical="center" wrapText="1"/>
    </xf>
    <xf numFmtId="9" fontId="8" fillId="0" borderId="5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" fontId="8" fillId="0" borderId="5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left" vertical="center" wrapText="1"/>
    </xf>
    <xf numFmtId="1" fontId="15" fillId="0" borderId="1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9" fontId="8" fillId="0" borderId="51" xfId="2" applyNumberFormat="1" applyFont="1" applyFill="1" applyBorder="1" applyAlignment="1">
      <alignment horizontal="center" vertical="center"/>
    </xf>
    <xf numFmtId="9" fontId="8" fillId="0" borderId="51" xfId="1" applyNumberFormat="1" applyFont="1" applyFill="1" applyBorder="1" applyAlignment="1">
      <alignment horizontal="center" vertical="center"/>
    </xf>
    <xf numFmtId="164" fontId="8" fillId="0" borderId="51" xfId="1" applyNumberFormat="1" applyFont="1" applyFill="1" applyBorder="1" applyAlignment="1">
      <alignment horizontal="center" vertical="center"/>
    </xf>
    <xf numFmtId="1" fontId="15" fillId="0" borderId="34" xfId="1" applyNumberFormat="1" applyFont="1" applyFill="1" applyBorder="1" applyAlignment="1">
      <alignment horizontal="center" vertical="center"/>
    </xf>
    <xf numFmtId="0" fontId="8" fillId="0" borderId="52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2" fontId="8" fillId="0" borderId="54" xfId="1" applyNumberFormat="1" applyFont="1" applyFill="1" applyBorder="1" applyAlignment="1">
      <alignment horizontal="center" vertical="center"/>
    </xf>
    <xf numFmtId="1" fontId="8" fillId="0" borderId="5" xfId="1" applyNumberFormat="1" applyFont="1" applyFill="1" applyBorder="1" applyAlignment="1">
      <alignment horizontal="center" vertical="center"/>
    </xf>
    <xf numFmtId="1" fontId="15" fillId="0" borderId="35" xfId="1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left" vertical="center"/>
    </xf>
    <xf numFmtId="0" fontId="18" fillId="6" borderId="0" xfId="1" applyFont="1" applyFill="1"/>
    <xf numFmtId="0" fontId="17" fillId="6" borderId="0" xfId="1" applyFont="1" applyFill="1"/>
    <xf numFmtId="1" fontId="8" fillId="6" borderId="50" xfId="1" applyNumberFormat="1" applyFont="1" applyFill="1" applyBorder="1" applyAlignment="1">
      <alignment horizontal="center" vertical="center"/>
    </xf>
    <xf numFmtId="0" fontId="15" fillId="6" borderId="19" xfId="1" applyFont="1" applyFill="1" applyBorder="1" applyAlignment="1">
      <alignment horizontal="center" vertical="center"/>
    </xf>
    <xf numFmtId="14" fontId="15" fillId="6" borderId="42" xfId="1" applyNumberFormat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14" fontId="15" fillId="6" borderId="45" xfId="1" applyNumberFormat="1" applyFont="1" applyFill="1" applyBorder="1" applyAlignment="1">
      <alignment horizontal="center" vertical="center"/>
    </xf>
    <xf numFmtId="0" fontId="8" fillId="6" borderId="13" xfId="1" applyFont="1" applyFill="1" applyBorder="1" applyAlignment="1">
      <alignment horizontal="center" vertical="center"/>
    </xf>
    <xf numFmtId="0" fontId="15" fillId="6" borderId="26" xfId="1" applyFont="1" applyFill="1" applyBorder="1" applyAlignment="1">
      <alignment horizontal="center" vertical="center"/>
    </xf>
    <xf numFmtId="14" fontId="15" fillId="6" borderId="43" xfId="1" applyNumberFormat="1" applyFont="1" applyFill="1" applyBorder="1" applyAlignment="1">
      <alignment horizontal="center" vertical="center"/>
    </xf>
    <xf numFmtId="0" fontId="8" fillId="6" borderId="27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14" fontId="15" fillId="6" borderId="47" xfId="1" applyNumberFormat="1" applyFont="1" applyFill="1" applyBorder="1" applyAlignment="1">
      <alignment horizontal="center" vertical="center"/>
    </xf>
    <xf numFmtId="0" fontId="8" fillId="6" borderId="24" xfId="1" applyFont="1" applyFill="1" applyBorder="1" applyAlignment="1">
      <alignment horizontal="center" vertical="center"/>
    </xf>
    <xf numFmtId="14" fontId="15" fillId="6" borderId="26" xfId="1" applyNumberFormat="1" applyFont="1" applyFill="1" applyBorder="1" applyAlignment="1">
      <alignment horizontal="center" vertical="center"/>
    </xf>
    <xf numFmtId="14" fontId="15" fillId="6" borderId="9" xfId="1" applyNumberFormat="1" applyFont="1" applyFill="1" applyBorder="1" applyAlignment="1">
      <alignment horizontal="center" vertical="center"/>
    </xf>
    <xf numFmtId="0" fontId="8" fillId="6" borderId="38" xfId="1" applyFont="1" applyFill="1" applyBorder="1" applyAlignment="1">
      <alignment horizontal="center" vertical="center"/>
    </xf>
    <xf numFmtId="0" fontId="15" fillId="6" borderId="39" xfId="1" applyFont="1" applyFill="1" applyBorder="1" applyAlignment="1">
      <alignment horizontal="center" vertical="center"/>
    </xf>
    <xf numFmtId="14" fontId="15" fillId="6" borderId="39" xfId="1" applyNumberFormat="1" applyFont="1" applyFill="1" applyBorder="1" applyAlignment="1">
      <alignment horizontal="center" vertical="center"/>
    </xf>
    <xf numFmtId="0" fontId="8" fillId="6" borderId="40" xfId="1" applyFont="1" applyFill="1" applyBorder="1" applyAlignment="1">
      <alignment horizontal="center" vertical="center"/>
    </xf>
    <xf numFmtId="0" fontId="8" fillId="6" borderId="55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8" fillId="6" borderId="49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9" fontId="8" fillId="6" borderId="26" xfId="2" applyNumberFormat="1" applyFont="1" applyFill="1" applyBorder="1" applyAlignment="1">
      <alignment horizontal="center" vertical="center"/>
    </xf>
    <xf numFmtId="9" fontId="8" fillId="6" borderId="26" xfId="1" applyNumberFormat="1" applyFont="1" applyFill="1" applyBorder="1" applyAlignment="1">
      <alignment horizontal="center" vertical="center"/>
    </xf>
    <xf numFmtId="164" fontId="8" fillId="6" borderId="26" xfId="1" applyNumberFormat="1" applyFont="1" applyFill="1" applyBorder="1" applyAlignment="1">
      <alignment horizontal="center" vertical="center"/>
    </xf>
    <xf numFmtId="164" fontId="8" fillId="6" borderId="43" xfId="1" applyNumberFormat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/>
    </xf>
    <xf numFmtId="9" fontId="8" fillId="6" borderId="9" xfId="2" applyNumberFormat="1" applyFont="1" applyFill="1" applyBorder="1" applyAlignment="1">
      <alignment horizontal="center" vertical="center"/>
    </xf>
    <xf numFmtId="9" fontId="8" fillId="6" borderId="9" xfId="1" applyNumberFormat="1" applyFont="1" applyFill="1" applyBorder="1" applyAlignment="1">
      <alignment horizontal="center" vertical="center"/>
    </xf>
    <xf numFmtId="164" fontId="8" fillId="6" borderId="9" xfId="1" applyNumberFormat="1" applyFont="1" applyFill="1" applyBorder="1" applyAlignment="1">
      <alignment horizontal="center" vertical="center"/>
    </xf>
    <xf numFmtId="164" fontId="8" fillId="6" borderId="45" xfId="1" applyNumberFormat="1" applyFont="1" applyFill="1" applyBorder="1" applyAlignment="1">
      <alignment horizontal="center" vertical="center"/>
    </xf>
    <xf numFmtId="0" fontId="8" fillId="6" borderId="23" xfId="1" applyFont="1" applyFill="1" applyBorder="1" applyAlignment="1">
      <alignment horizontal="center" vertical="center"/>
    </xf>
    <xf numFmtId="9" fontId="8" fillId="6" borderId="23" xfId="2" applyNumberFormat="1" applyFont="1" applyFill="1" applyBorder="1" applyAlignment="1">
      <alignment horizontal="center" vertical="center"/>
    </xf>
    <xf numFmtId="9" fontId="8" fillId="6" borderId="23" xfId="1" applyNumberFormat="1" applyFont="1" applyFill="1" applyBorder="1" applyAlignment="1">
      <alignment horizontal="center" vertical="center"/>
    </xf>
    <xf numFmtId="164" fontId="8" fillId="6" borderId="23" xfId="1" applyNumberFormat="1" applyFont="1" applyFill="1" applyBorder="1" applyAlignment="1">
      <alignment horizontal="center" vertical="center"/>
    </xf>
    <xf numFmtId="164" fontId="8" fillId="6" borderId="47" xfId="1" applyNumberFormat="1" applyFont="1" applyFill="1" applyBorder="1" applyAlignment="1">
      <alignment horizontal="center" vertical="center"/>
    </xf>
    <xf numFmtId="0" fontId="8" fillId="6" borderId="39" xfId="1" applyFont="1" applyFill="1" applyBorder="1" applyAlignment="1">
      <alignment horizontal="center" vertical="center"/>
    </xf>
    <xf numFmtId="9" fontId="8" fillId="6" borderId="39" xfId="2" applyNumberFormat="1" applyFont="1" applyFill="1" applyBorder="1" applyAlignment="1">
      <alignment horizontal="center" vertical="center"/>
    </xf>
    <xf numFmtId="9" fontId="8" fillId="6" borderId="39" xfId="1" applyNumberFormat="1" applyFont="1" applyFill="1" applyBorder="1" applyAlignment="1">
      <alignment horizontal="center" vertical="center"/>
    </xf>
    <xf numFmtId="164" fontId="8" fillId="6" borderId="39" xfId="1" applyNumberFormat="1" applyFont="1" applyFill="1" applyBorder="1" applyAlignment="1">
      <alignment horizontal="center" vertical="center"/>
    </xf>
    <xf numFmtId="164" fontId="8" fillId="6" borderId="57" xfId="1" applyNumberFormat="1" applyFont="1" applyFill="1" applyBorder="1" applyAlignment="1">
      <alignment horizontal="center" vertical="center"/>
    </xf>
    <xf numFmtId="0" fontId="8" fillId="6" borderId="19" xfId="1" applyFont="1" applyFill="1" applyBorder="1" applyAlignment="1">
      <alignment horizontal="center" vertical="center"/>
    </xf>
    <xf numFmtId="1" fontId="8" fillId="6" borderId="19" xfId="1" applyNumberFormat="1" applyFont="1" applyFill="1" applyBorder="1" applyAlignment="1">
      <alignment horizontal="center" vertical="center"/>
    </xf>
    <xf numFmtId="1" fontId="8" fillId="6" borderId="26" xfId="1" applyNumberFormat="1" applyFont="1" applyFill="1" applyBorder="1" applyAlignment="1">
      <alignment horizontal="center" vertical="center"/>
    </xf>
    <xf numFmtId="2" fontId="8" fillId="6" borderId="9" xfId="1" applyNumberFormat="1" applyFont="1" applyFill="1" applyBorder="1" applyAlignment="1">
      <alignment horizontal="center" vertical="center"/>
    </xf>
    <xf numFmtId="1" fontId="8" fillId="6" borderId="9" xfId="1" applyNumberFormat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 vertical="center" wrapText="1"/>
    </xf>
    <xf numFmtId="2" fontId="8" fillId="6" borderId="26" xfId="1" applyNumberFormat="1" applyFont="1" applyFill="1" applyBorder="1" applyAlignment="1">
      <alignment horizontal="center" vertical="center"/>
    </xf>
    <xf numFmtId="1" fontId="8" fillId="6" borderId="23" xfId="1" applyNumberFormat="1" applyFont="1" applyFill="1" applyBorder="1" applyAlignment="1">
      <alignment horizontal="center" vertical="center"/>
    </xf>
    <xf numFmtId="2" fontId="8" fillId="6" borderId="23" xfId="1" applyNumberFormat="1" applyFont="1" applyFill="1" applyBorder="1" applyAlignment="1">
      <alignment horizontal="center" vertical="center"/>
    </xf>
    <xf numFmtId="1" fontId="8" fillId="6" borderId="39" xfId="1" applyNumberFormat="1" applyFont="1" applyFill="1" applyBorder="1" applyAlignment="1">
      <alignment horizontal="center" vertical="center"/>
    </xf>
    <xf numFmtId="2" fontId="8" fillId="6" borderId="39" xfId="1" applyNumberFormat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1" fontId="19" fillId="6" borderId="1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1" fontId="8" fillId="6" borderId="3" xfId="1" applyNumberFormat="1" applyFont="1" applyFill="1" applyBorder="1" applyAlignment="1">
      <alignment horizontal="center" vertical="center"/>
    </xf>
    <xf numFmtId="16" fontId="8" fillId="6" borderId="1" xfId="1" applyNumberFormat="1" applyFont="1" applyFill="1" applyBorder="1" applyAlignment="1">
      <alignment horizontal="center" vertical="center"/>
    </xf>
    <xf numFmtId="16" fontId="8" fillId="6" borderId="34" xfId="1" applyNumberFormat="1" applyFont="1" applyFill="1" applyBorder="1" applyAlignment="1">
      <alignment horizontal="center" vertical="center"/>
    </xf>
    <xf numFmtId="1" fontId="8" fillId="6" borderId="42" xfId="1" applyNumberFormat="1" applyFont="1" applyFill="1" applyBorder="1" applyAlignment="1">
      <alignment horizontal="center" vertical="center"/>
    </xf>
    <xf numFmtId="1" fontId="8" fillId="6" borderId="45" xfId="1" applyNumberFormat="1" applyFont="1" applyFill="1" applyBorder="1" applyAlignment="1">
      <alignment horizontal="center" vertical="center"/>
    </xf>
    <xf numFmtId="1" fontId="8" fillId="6" borderId="43" xfId="1" applyNumberFormat="1" applyFont="1" applyFill="1" applyBorder="1" applyAlignment="1">
      <alignment horizontal="center" vertical="center"/>
    </xf>
    <xf numFmtId="1" fontId="8" fillId="6" borderId="57" xfId="1" applyNumberFormat="1" applyFont="1" applyFill="1" applyBorder="1" applyAlignment="1">
      <alignment horizontal="center" vertical="center"/>
    </xf>
    <xf numFmtId="1" fontId="15" fillId="6" borderId="1" xfId="1" applyNumberFormat="1" applyFont="1" applyFill="1" applyBorder="1" applyAlignment="1">
      <alignment horizontal="center" vertical="center"/>
    </xf>
    <xf numFmtId="1" fontId="15" fillId="6" borderId="34" xfId="1" applyNumberFormat="1" applyFont="1" applyFill="1" applyBorder="1" applyAlignment="1">
      <alignment horizontal="center" vertical="center"/>
    </xf>
    <xf numFmtId="0" fontId="8" fillId="6" borderId="43" xfId="1" applyFont="1" applyFill="1" applyBorder="1" applyAlignment="1">
      <alignment horizontal="center" vertical="center"/>
    </xf>
    <xf numFmtId="0" fontId="8" fillId="6" borderId="45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56" xfId="1" applyFont="1" applyFill="1" applyBorder="1" applyAlignment="1">
      <alignment horizontal="center" vertical="center"/>
    </xf>
    <xf numFmtId="2" fontId="8" fillId="6" borderId="56" xfId="1" applyNumberFormat="1" applyFont="1" applyFill="1" applyBorder="1" applyAlignment="1">
      <alignment horizontal="center" vertical="center"/>
    </xf>
    <xf numFmtId="0" fontId="8" fillId="6" borderId="25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6" borderId="33" xfId="1" applyFont="1" applyFill="1" applyBorder="1" applyAlignment="1">
      <alignment horizontal="center" vertical="center" wrapText="1"/>
    </xf>
    <xf numFmtId="0" fontId="15" fillId="6" borderId="36" xfId="1" applyFont="1" applyFill="1" applyBorder="1" applyAlignment="1">
      <alignment horizontal="center" vertical="center" wrapText="1"/>
    </xf>
    <xf numFmtId="0" fontId="15" fillId="6" borderId="34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1" fontId="15" fillId="0" borderId="33" xfId="1" applyNumberFormat="1" applyFont="1" applyFill="1" applyBorder="1" applyAlignment="1">
      <alignment horizontal="center" vertical="center" wrapText="1"/>
    </xf>
    <xf numFmtId="1" fontId="15" fillId="0" borderId="36" xfId="1" applyNumberFormat="1" applyFont="1" applyFill="1" applyBorder="1" applyAlignment="1">
      <alignment horizontal="center" vertical="center" wrapText="1"/>
    </xf>
    <xf numFmtId="1" fontId="15" fillId="0" borderId="34" xfId="1" applyNumberFormat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6" borderId="16" xfId="1" applyFont="1" applyFill="1" applyBorder="1" applyAlignment="1">
      <alignment horizontal="center" vertical="center" wrapText="1"/>
    </xf>
    <xf numFmtId="0" fontId="15" fillId="6" borderId="38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0" fillId="6" borderId="0" xfId="1" applyFont="1" applyFill="1" applyAlignment="1">
      <alignment horizontal="right"/>
    </xf>
  </cellXfs>
  <cellStyles count="6">
    <cellStyle name="Обычный" xfId="0" builtinId="0"/>
    <cellStyle name="Обычный 3" xfId="3" xr:uid="{00000000-0005-0000-0000-000001000000}"/>
    <cellStyle name="Обычный 4" xfId="4" xr:uid="{00000000-0005-0000-0000-000002000000}"/>
    <cellStyle name="Обычный 5" xfId="5" xr:uid="{00000000-0005-0000-0000-000003000000}"/>
    <cellStyle name="Обычный 6" xfId="1" xr:uid="{00000000-0005-0000-0000-000004000000}"/>
    <cellStyle name="Процентный 2" xfId="2" xr:uid="{00000000-0005-0000-0000-000005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B45"/>
  <sheetViews>
    <sheetView tabSelected="1" view="pageBreakPreview" topLeftCell="D1" zoomScale="60" zoomScaleNormal="55" zoomScalePageLayoutView="25" workbookViewId="0">
      <selection activeCell="N15" sqref="N15"/>
    </sheetView>
  </sheetViews>
  <sheetFormatPr defaultColWidth="9" defaultRowHeight="14.5" x14ac:dyDescent="0.35"/>
  <cols>
    <col min="1" max="2" width="9" style="117" customWidth="1"/>
    <col min="3" max="3" width="10.453125" style="117" customWidth="1"/>
    <col min="4" max="4" width="16" style="117" customWidth="1"/>
    <col min="5" max="5" width="9" style="117" customWidth="1"/>
    <col min="6" max="6" width="22.1796875" style="117" customWidth="1"/>
    <col min="7" max="8" width="9" style="117" customWidth="1"/>
    <col min="9" max="9" width="12" style="117" customWidth="1"/>
    <col min="10" max="10" width="13.1796875" style="117" customWidth="1"/>
    <col min="11" max="11" width="9" style="117" customWidth="1"/>
    <col min="12" max="12" width="11.54296875" style="117" customWidth="1"/>
    <col min="13" max="13" width="12.453125" style="117" customWidth="1"/>
    <col min="14" max="14" width="44.26953125" style="117" customWidth="1"/>
    <col min="15" max="15" width="13.26953125" style="117" customWidth="1"/>
    <col min="16" max="16" width="10.54296875" style="117" customWidth="1"/>
    <col min="17" max="17" width="9" style="117" customWidth="1"/>
    <col min="18" max="18" width="8.453125" style="117" customWidth="1"/>
    <col min="19" max="19" width="8.453125" style="117" bestFit="1" customWidth="1"/>
    <col min="20" max="20" width="8" style="117" bestFit="1" customWidth="1"/>
    <col min="21" max="21" width="7.453125" style="117" bestFit="1" customWidth="1"/>
    <col min="22" max="22" width="10" style="117" customWidth="1"/>
    <col min="23" max="23" width="20.54296875" style="117" customWidth="1"/>
    <col min="24" max="24" width="18.54296875" style="117" customWidth="1"/>
    <col min="25" max="25" width="8.54296875" style="117" customWidth="1"/>
    <col min="26" max="26" width="10.81640625" style="117" customWidth="1"/>
    <col min="27" max="27" width="18.26953125" style="117" customWidth="1"/>
    <col min="28" max="28" width="49.7265625" style="117" customWidth="1"/>
    <col min="29" max="16384" width="9" style="117"/>
  </cols>
  <sheetData>
    <row r="1" spans="1:28" ht="16.5" x14ac:dyDescent="0.35">
      <c r="AB1" s="344" t="s">
        <v>142</v>
      </c>
    </row>
    <row r="3" spans="1:28" ht="20.25" customHeight="1" x14ac:dyDescent="0.5">
      <c r="B3" s="121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0"/>
    </row>
    <row r="4" spans="1:28" ht="20" x14ac:dyDescent="0.4">
      <c r="B4" s="121"/>
      <c r="N4" s="122"/>
      <c r="P4" s="122" t="s">
        <v>60</v>
      </c>
      <c r="S4" s="122"/>
      <c r="T4" s="122"/>
      <c r="V4" s="122"/>
    </row>
    <row r="5" spans="1:28" ht="20.5" x14ac:dyDescent="0.45">
      <c r="A5" s="123"/>
      <c r="B5" s="118"/>
      <c r="N5" s="122"/>
      <c r="P5" s="122" t="s">
        <v>61</v>
      </c>
      <c r="S5" s="122"/>
      <c r="T5" s="122"/>
      <c r="V5" s="122"/>
      <c r="AB5" s="118"/>
    </row>
    <row r="6" spans="1:28" ht="22.5" x14ac:dyDescent="0.4">
      <c r="B6" s="118"/>
      <c r="N6" s="124"/>
      <c r="P6" s="124" t="s">
        <v>141</v>
      </c>
      <c r="S6" s="124"/>
      <c r="T6" s="124"/>
      <c r="V6" s="124"/>
      <c r="AB6" s="118"/>
    </row>
    <row r="7" spans="1:28" ht="20.25" customHeight="1" thickBot="1" x14ac:dyDescent="0.4"/>
    <row r="8" spans="1:28" ht="23.25" customHeight="1" thickBot="1" x14ac:dyDescent="0.4">
      <c r="A8" s="271" t="s">
        <v>62</v>
      </c>
      <c r="B8" s="125"/>
      <c r="C8" s="152"/>
      <c r="D8" s="152"/>
      <c r="E8" s="153"/>
      <c r="F8" s="274" t="s">
        <v>63</v>
      </c>
      <c r="G8" s="275"/>
      <c r="H8" s="275"/>
      <c r="I8" s="275"/>
      <c r="J8" s="275"/>
      <c r="K8" s="275"/>
      <c r="L8" s="275"/>
      <c r="M8" s="276"/>
      <c r="N8" s="274" t="s">
        <v>64</v>
      </c>
      <c r="O8" s="275"/>
      <c r="P8" s="275"/>
      <c r="Q8" s="276"/>
      <c r="R8" s="274" t="s">
        <v>65</v>
      </c>
      <c r="S8" s="275"/>
      <c r="T8" s="275"/>
      <c r="U8" s="275"/>
      <c r="V8" s="275"/>
      <c r="W8" s="275"/>
      <c r="X8" s="275"/>
      <c r="Y8" s="275"/>
      <c r="Z8" s="276"/>
      <c r="AA8" s="277" t="s">
        <v>91</v>
      </c>
      <c r="AB8" s="280" t="s">
        <v>59</v>
      </c>
    </row>
    <row r="9" spans="1:28" ht="65.25" customHeight="1" x14ac:dyDescent="0.35">
      <c r="A9" s="272"/>
      <c r="B9" s="283" t="s">
        <v>66</v>
      </c>
      <c r="C9" s="285" t="s">
        <v>67</v>
      </c>
      <c r="D9" s="285" t="s">
        <v>68</v>
      </c>
      <c r="E9" s="287" t="s">
        <v>69</v>
      </c>
      <c r="F9" s="289" t="s">
        <v>70</v>
      </c>
      <c r="G9" s="154" t="s">
        <v>71</v>
      </c>
      <c r="H9" s="154" t="s">
        <v>72</v>
      </c>
      <c r="I9" s="155" t="s">
        <v>73</v>
      </c>
      <c r="J9" s="155" t="s">
        <v>74</v>
      </c>
      <c r="K9" s="154" t="s">
        <v>75</v>
      </c>
      <c r="L9" s="156" t="s">
        <v>76</v>
      </c>
      <c r="M9" s="157" t="s">
        <v>77</v>
      </c>
      <c r="N9" s="158" t="s">
        <v>78</v>
      </c>
      <c r="O9" s="154" t="s">
        <v>79</v>
      </c>
      <c r="P9" s="154" t="s">
        <v>80</v>
      </c>
      <c r="Q9" s="157" t="s">
        <v>81</v>
      </c>
      <c r="R9" s="158" t="s">
        <v>82</v>
      </c>
      <c r="S9" s="154" t="s">
        <v>83</v>
      </c>
      <c r="T9" s="154" t="s">
        <v>84</v>
      </c>
      <c r="U9" s="154" t="s">
        <v>85</v>
      </c>
      <c r="V9" s="154" t="s">
        <v>86</v>
      </c>
      <c r="W9" s="159" t="s">
        <v>87</v>
      </c>
      <c r="X9" s="160" t="s">
        <v>88</v>
      </c>
      <c r="Y9" s="154" t="s">
        <v>89</v>
      </c>
      <c r="Z9" s="161" t="s">
        <v>90</v>
      </c>
      <c r="AA9" s="278"/>
      <c r="AB9" s="281"/>
    </row>
    <row r="10" spans="1:28" s="126" customFormat="1" ht="23.25" customHeight="1" thickBot="1" x14ac:dyDescent="0.4">
      <c r="A10" s="273"/>
      <c r="B10" s="284"/>
      <c r="C10" s="286"/>
      <c r="D10" s="286"/>
      <c r="E10" s="288"/>
      <c r="F10" s="290"/>
      <c r="G10" s="162" t="s">
        <v>92</v>
      </c>
      <c r="H10" s="162" t="s">
        <v>92</v>
      </c>
      <c r="I10" s="163" t="s">
        <v>93</v>
      </c>
      <c r="J10" s="164" t="s">
        <v>93</v>
      </c>
      <c r="K10" s="162" t="s">
        <v>92</v>
      </c>
      <c r="L10" s="165" t="s">
        <v>94</v>
      </c>
      <c r="M10" s="166" t="s">
        <v>92</v>
      </c>
      <c r="N10" s="167"/>
      <c r="O10" s="162" t="s">
        <v>92</v>
      </c>
      <c r="P10" s="162" t="s">
        <v>95</v>
      </c>
      <c r="Q10" s="166" t="s">
        <v>95</v>
      </c>
      <c r="R10" s="167" t="s">
        <v>95</v>
      </c>
      <c r="S10" s="162" t="s">
        <v>96</v>
      </c>
      <c r="T10" s="162" t="s">
        <v>96</v>
      </c>
      <c r="U10" s="162" t="s">
        <v>96</v>
      </c>
      <c r="V10" s="162" t="s">
        <v>96</v>
      </c>
      <c r="W10" s="168" t="s">
        <v>97</v>
      </c>
      <c r="X10" s="169" t="s">
        <v>98</v>
      </c>
      <c r="Y10" s="162" t="s">
        <v>96</v>
      </c>
      <c r="Z10" s="170" t="s">
        <v>99</v>
      </c>
      <c r="AA10" s="279"/>
      <c r="AB10" s="282"/>
    </row>
    <row r="11" spans="1:28" s="129" customFormat="1" ht="32.25" customHeight="1" thickBot="1" x14ac:dyDescent="0.4">
      <c r="A11" s="127" t="s">
        <v>100</v>
      </c>
      <c r="B11" s="128"/>
      <c r="C11" s="270"/>
      <c r="D11" s="270"/>
      <c r="E11" s="270"/>
      <c r="F11" s="171"/>
      <c r="G11" s="171"/>
      <c r="H11" s="171"/>
      <c r="I11" s="172"/>
      <c r="J11" s="173"/>
      <c r="K11" s="171"/>
      <c r="L11" s="174"/>
      <c r="M11" s="171"/>
      <c r="N11" s="175"/>
      <c r="O11" s="171"/>
      <c r="P11" s="171"/>
      <c r="Q11" s="171"/>
      <c r="R11" s="175"/>
      <c r="S11" s="171"/>
      <c r="T11" s="171"/>
      <c r="U11" s="171"/>
      <c r="V11" s="171"/>
      <c r="W11" s="176"/>
      <c r="X11" s="177"/>
      <c r="Y11" s="171"/>
      <c r="Z11" s="171"/>
      <c r="AA11" s="178"/>
      <c r="AB11" s="179"/>
    </row>
    <row r="12" spans="1:28" ht="41.25" customHeight="1" x14ac:dyDescent="0.35">
      <c r="A12" s="130">
        <v>1</v>
      </c>
      <c r="B12" s="131" t="s">
        <v>101</v>
      </c>
      <c r="C12" s="197">
        <v>310</v>
      </c>
      <c r="D12" s="198">
        <v>41391</v>
      </c>
      <c r="E12" s="199">
        <v>2</v>
      </c>
      <c r="F12" s="215" t="s">
        <v>102</v>
      </c>
      <c r="G12" s="219">
        <v>2800</v>
      </c>
      <c r="H12" s="219">
        <v>2818</v>
      </c>
      <c r="I12" s="220">
        <f>K12*L12/(K12*L12)</f>
        <v>1</v>
      </c>
      <c r="J12" s="221">
        <v>0.2</v>
      </c>
      <c r="K12" s="222">
        <v>5.5</v>
      </c>
      <c r="L12" s="222">
        <v>27.64</v>
      </c>
      <c r="M12" s="223">
        <f>H12-G12</f>
        <v>18</v>
      </c>
      <c r="N12" s="131" t="s">
        <v>132</v>
      </c>
      <c r="O12" s="239">
        <v>2648</v>
      </c>
      <c r="P12" s="240">
        <v>146</v>
      </c>
      <c r="Q12" s="199">
        <v>73</v>
      </c>
      <c r="R12" s="215">
        <v>18</v>
      </c>
      <c r="S12" s="219">
        <v>35</v>
      </c>
      <c r="T12" s="219">
        <v>169</v>
      </c>
      <c r="U12" s="219">
        <v>171</v>
      </c>
      <c r="V12" s="241">
        <v>240</v>
      </c>
      <c r="W12" s="241">
        <v>300</v>
      </c>
      <c r="X12" s="242">
        <f t="shared" ref="X12:X25" si="0">IF(Y12="","",W12/(Y12-U12))</f>
        <v>1.0721944245889921</v>
      </c>
      <c r="Y12" s="241">
        <v>450.8</v>
      </c>
      <c r="Z12" s="258">
        <v>30</v>
      </c>
      <c r="AA12" s="262" t="s">
        <v>123</v>
      </c>
      <c r="AB12" s="250"/>
    </row>
    <row r="13" spans="1:28" ht="42" customHeight="1" x14ac:dyDescent="0.35">
      <c r="A13" s="132">
        <f>A12+1</f>
        <v>2</v>
      </c>
      <c r="B13" s="133" t="s">
        <v>101</v>
      </c>
      <c r="C13" s="200">
        <v>309</v>
      </c>
      <c r="D13" s="201">
        <v>41635</v>
      </c>
      <c r="E13" s="202">
        <v>2</v>
      </c>
      <c r="F13" s="216" t="s">
        <v>102</v>
      </c>
      <c r="G13" s="224">
        <v>2615</v>
      </c>
      <c r="H13" s="224">
        <v>2624</v>
      </c>
      <c r="I13" s="225">
        <f>K13*L13/(K13*L13)</f>
        <v>1</v>
      </c>
      <c r="J13" s="226">
        <v>0.53</v>
      </c>
      <c r="K13" s="227">
        <v>4.5</v>
      </c>
      <c r="L13" s="227">
        <v>21.9</v>
      </c>
      <c r="M13" s="228">
        <f t="shared" ref="M13:M22" si="1">H13-G13</f>
        <v>9</v>
      </c>
      <c r="N13" s="133" t="s">
        <v>113</v>
      </c>
      <c r="O13" s="224">
        <v>2512.91</v>
      </c>
      <c r="P13" s="243">
        <v>146</v>
      </c>
      <c r="Q13" s="202">
        <v>73</v>
      </c>
      <c r="R13" s="216">
        <v>8</v>
      </c>
      <c r="S13" s="224">
        <v>35</v>
      </c>
      <c r="T13" s="224">
        <v>140</v>
      </c>
      <c r="U13" s="224">
        <v>171</v>
      </c>
      <c r="V13" s="243">
        <v>190</v>
      </c>
      <c r="W13" s="243">
        <v>385</v>
      </c>
      <c r="X13" s="242">
        <f t="shared" si="0"/>
        <v>1.6637856525496977</v>
      </c>
      <c r="Y13" s="241">
        <v>402.4</v>
      </c>
      <c r="Z13" s="259">
        <v>30</v>
      </c>
      <c r="AA13" s="262" t="s">
        <v>123</v>
      </c>
      <c r="AB13" s="251"/>
    </row>
    <row r="14" spans="1:28" ht="43.5" customHeight="1" x14ac:dyDescent="0.35">
      <c r="A14" s="132">
        <f t="shared" ref="A14:A25" si="2">A13+1</f>
        <v>3</v>
      </c>
      <c r="B14" s="133" t="s">
        <v>101</v>
      </c>
      <c r="C14" s="200" t="s">
        <v>103</v>
      </c>
      <c r="D14" s="201">
        <v>43396</v>
      </c>
      <c r="E14" s="202">
        <v>2</v>
      </c>
      <c r="F14" s="216" t="s">
        <v>102</v>
      </c>
      <c r="G14" s="224">
        <v>2735.74</v>
      </c>
      <c r="H14" s="224">
        <v>2986.3</v>
      </c>
      <c r="I14" s="225">
        <f>K14*L14/(K14*L14)</f>
        <v>1</v>
      </c>
      <c r="J14" s="226">
        <v>0.3</v>
      </c>
      <c r="K14" s="227">
        <v>1</v>
      </c>
      <c r="L14" s="227">
        <v>58.3</v>
      </c>
      <c r="M14" s="228" t="s">
        <v>101</v>
      </c>
      <c r="N14" s="133" t="s">
        <v>122</v>
      </c>
      <c r="O14" s="244">
        <v>402.81</v>
      </c>
      <c r="P14" s="243">
        <v>168</v>
      </c>
      <c r="Q14" s="202">
        <v>73</v>
      </c>
      <c r="R14" s="216"/>
      <c r="S14" s="224"/>
      <c r="T14" s="224"/>
      <c r="U14" s="224"/>
      <c r="V14" s="243">
        <v>185</v>
      </c>
      <c r="W14" s="243"/>
      <c r="X14" s="242">
        <f t="shared" si="0"/>
        <v>0</v>
      </c>
      <c r="Y14" s="241">
        <v>298.63</v>
      </c>
      <c r="Z14" s="259">
        <v>0</v>
      </c>
      <c r="AA14" s="252" t="s">
        <v>139</v>
      </c>
      <c r="AB14" s="250"/>
    </row>
    <row r="15" spans="1:28" ht="29.15" customHeight="1" x14ac:dyDescent="0.35">
      <c r="A15" s="132">
        <f t="shared" si="2"/>
        <v>4</v>
      </c>
      <c r="B15" s="133" t="s">
        <v>101</v>
      </c>
      <c r="C15" s="200" t="s">
        <v>0</v>
      </c>
      <c r="D15" s="201">
        <v>41699</v>
      </c>
      <c r="E15" s="202" t="s">
        <v>109</v>
      </c>
      <c r="F15" s="216" t="s">
        <v>102</v>
      </c>
      <c r="G15" s="224">
        <v>2279</v>
      </c>
      <c r="H15" s="224">
        <v>2285</v>
      </c>
      <c r="I15" s="225">
        <f>K15*L15/(K15*L15)</f>
        <v>1</v>
      </c>
      <c r="J15" s="226">
        <v>0.88</v>
      </c>
      <c r="K15" s="227">
        <v>10</v>
      </c>
      <c r="L15" s="227">
        <v>89.2</v>
      </c>
      <c r="M15" s="228">
        <f>H15-G15</f>
        <v>6</v>
      </c>
      <c r="N15" s="133" t="s">
        <v>133</v>
      </c>
      <c r="O15" s="224">
        <v>2243.9</v>
      </c>
      <c r="P15" s="243">
        <v>146</v>
      </c>
      <c r="Q15" s="202">
        <v>73</v>
      </c>
      <c r="R15" s="216" t="s">
        <v>110</v>
      </c>
      <c r="S15" s="224">
        <v>2</v>
      </c>
      <c r="T15" s="224">
        <v>74</v>
      </c>
      <c r="U15" s="224">
        <v>97</v>
      </c>
      <c r="V15" s="243">
        <v>210</v>
      </c>
      <c r="W15" s="243">
        <v>310</v>
      </c>
      <c r="X15" s="242">
        <f t="shared" si="0"/>
        <v>1.5085158150851581</v>
      </c>
      <c r="Y15" s="243">
        <v>302.5</v>
      </c>
      <c r="Z15" s="259">
        <v>30</v>
      </c>
      <c r="AA15" s="262" t="s">
        <v>123</v>
      </c>
      <c r="AB15" s="250"/>
    </row>
    <row r="16" spans="1:28" ht="38.25" customHeight="1" x14ac:dyDescent="0.35">
      <c r="A16" s="130">
        <f t="shared" si="2"/>
        <v>5</v>
      </c>
      <c r="B16" s="136" t="s">
        <v>101</v>
      </c>
      <c r="C16" s="203" t="s">
        <v>3</v>
      </c>
      <c r="D16" s="204">
        <v>41921</v>
      </c>
      <c r="E16" s="205">
        <v>2</v>
      </c>
      <c r="F16" s="215" t="s">
        <v>102</v>
      </c>
      <c r="G16" s="219">
        <v>2913</v>
      </c>
      <c r="H16" s="219">
        <v>3194</v>
      </c>
      <c r="I16" s="220">
        <v>1</v>
      </c>
      <c r="J16" s="221">
        <v>0.2</v>
      </c>
      <c r="K16" s="222">
        <v>0.9</v>
      </c>
      <c r="L16" s="222">
        <v>18.5</v>
      </c>
      <c r="M16" s="223" t="s">
        <v>101</v>
      </c>
      <c r="N16" s="136" t="s">
        <v>134</v>
      </c>
      <c r="O16" s="219">
        <v>1105</v>
      </c>
      <c r="P16" s="241">
        <v>168</v>
      </c>
      <c r="Q16" s="205">
        <v>73</v>
      </c>
      <c r="R16" s="215"/>
      <c r="S16" s="219"/>
      <c r="T16" s="219"/>
      <c r="U16" s="219"/>
      <c r="V16" s="241">
        <v>200</v>
      </c>
      <c r="W16" s="241"/>
      <c r="X16" s="245">
        <f t="shared" si="0"/>
        <v>0</v>
      </c>
      <c r="Y16" s="241">
        <v>319.39999999999998</v>
      </c>
      <c r="Z16" s="260">
        <v>30</v>
      </c>
      <c r="AA16" s="262" t="s">
        <v>123</v>
      </c>
      <c r="AB16" s="253"/>
    </row>
    <row r="17" spans="1:28" ht="29.15" customHeight="1" x14ac:dyDescent="0.35">
      <c r="A17" s="130">
        <f t="shared" si="2"/>
        <v>6</v>
      </c>
      <c r="B17" s="136" t="s">
        <v>101</v>
      </c>
      <c r="C17" s="203" t="s">
        <v>130</v>
      </c>
      <c r="D17" s="204">
        <v>45319</v>
      </c>
      <c r="E17" s="205">
        <v>2</v>
      </c>
      <c r="F17" s="215" t="s">
        <v>102</v>
      </c>
      <c r="G17" s="219">
        <v>2750</v>
      </c>
      <c r="H17" s="219">
        <v>3015</v>
      </c>
      <c r="I17" s="220">
        <v>1</v>
      </c>
      <c r="J17" s="221">
        <v>1</v>
      </c>
      <c r="K17" s="222">
        <v>5.5</v>
      </c>
      <c r="L17" s="222">
        <v>16</v>
      </c>
      <c r="M17" s="223" t="s">
        <v>101</v>
      </c>
      <c r="N17" s="136" t="s">
        <v>135</v>
      </c>
      <c r="O17" s="219">
        <v>2443</v>
      </c>
      <c r="P17" s="241">
        <v>168</v>
      </c>
      <c r="Q17" s="205">
        <v>73</v>
      </c>
      <c r="R17" s="215">
        <v>9</v>
      </c>
      <c r="S17" s="219">
        <v>35</v>
      </c>
      <c r="T17" s="219">
        <v>166</v>
      </c>
      <c r="U17" s="219">
        <v>171</v>
      </c>
      <c r="V17" s="241">
        <v>200</v>
      </c>
      <c r="W17" s="241">
        <v>350</v>
      </c>
      <c r="X17" s="245">
        <f t="shared" si="0"/>
        <v>1.1804384485666104</v>
      </c>
      <c r="Y17" s="241">
        <v>467.5</v>
      </c>
      <c r="Z17" s="260">
        <v>30</v>
      </c>
      <c r="AA17" s="262" t="s">
        <v>123</v>
      </c>
      <c r="AB17" s="253"/>
    </row>
    <row r="18" spans="1:28" ht="29.15" customHeight="1" x14ac:dyDescent="0.35">
      <c r="A18" s="130">
        <f t="shared" si="2"/>
        <v>7</v>
      </c>
      <c r="B18" s="135" t="s">
        <v>101</v>
      </c>
      <c r="C18" s="206">
        <v>314</v>
      </c>
      <c r="D18" s="207">
        <v>42287</v>
      </c>
      <c r="E18" s="208">
        <v>2</v>
      </c>
      <c r="F18" s="217" t="s">
        <v>102</v>
      </c>
      <c r="G18" s="229">
        <v>3036</v>
      </c>
      <c r="H18" s="229">
        <v>3040</v>
      </c>
      <c r="I18" s="230">
        <f>K18*L18/(K18*L18)</f>
        <v>1</v>
      </c>
      <c r="J18" s="231">
        <v>1</v>
      </c>
      <c r="K18" s="232">
        <v>7.9</v>
      </c>
      <c r="L18" s="232">
        <v>25.6</v>
      </c>
      <c r="M18" s="233">
        <f t="shared" ref="M18" si="3">H18-G18</f>
        <v>4</v>
      </c>
      <c r="N18" s="135" t="s">
        <v>133</v>
      </c>
      <c r="O18" s="229">
        <v>3014.52</v>
      </c>
      <c r="P18" s="246">
        <v>146</v>
      </c>
      <c r="Q18" s="208">
        <v>73</v>
      </c>
      <c r="R18" s="217">
        <v>7</v>
      </c>
      <c r="S18" s="229">
        <v>10</v>
      </c>
      <c r="T18" s="229">
        <v>117</v>
      </c>
      <c r="U18" s="229">
        <v>171</v>
      </c>
      <c r="V18" s="246">
        <v>185</v>
      </c>
      <c r="W18" s="246">
        <v>390</v>
      </c>
      <c r="X18" s="247">
        <f t="shared" si="0"/>
        <v>1.56</v>
      </c>
      <c r="Y18" s="241">
        <v>421</v>
      </c>
      <c r="Z18" s="259">
        <v>30</v>
      </c>
      <c r="AA18" s="262" t="s">
        <v>123</v>
      </c>
      <c r="AB18" s="250"/>
    </row>
    <row r="19" spans="1:28" ht="29.15" customHeight="1" x14ac:dyDescent="0.35">
      <c r="A19" s="134">
        <f t="shared" si="2"/>
        <v>8</v>
      </c>
      <c r="B19" s="135" t="s">
        <v>101</v>
      </c>
      <c r="C19" s="206" t="s">
        <v>104</v>
      </c>
      <c r="D19" s="207">
        <v>43170</v>
      </c>
      <c r="E19" s="208">
        <v>7</v>
      </c>
      <c r="F19" s="217" t="s">
        <v>102</v>
      </c>
      <c r="G19" s="229">
        <v>2708.94</v>
      </c>
      <c r="H19" s="229">
        <v>3109.51</v>
      </c>
      <c r="I19" s="230">
        <f>K19*L19/(K19*L19)</f>
        <v>1</v>
      </c>
      <c r="J19" s="231">
        <v>1</v>
      </c>
      <c r="K19" s="232">
        <v>2.9</v>
      </c>
      <c r="L19" s="232">
        <v>22.24710341611198</v>
      </c>
      <c r="M19" s="228" t="s">
        <v>101</v>
      </c>
      <c r="N19" s="135" t="s">
        <v>136</v>
      </c>
      <c r="O19" s="229">
        <v>2447</v>
      </c>
      <c r="P19" s="246">
        <v>168</v>
      </c>
      <c r="Q19" s="208">
        <v>73</v>
      </c>
      <c r="R19" s="217">
        <v>5</v>
      </c>
      <c r="S19" s="229">
        <v>35</v>
      </c>
      <c r="T19" s="229">
        <v>150</v>
      </c>
      <c r="U19" s="229">
        <v>167</v>
      </c>
      <c r="V19" s="246">
        <v>185</v>
      </c>
      <c r="W19" s="246">
        <v>150</v>
      </c>
      <c r="X19" s="247">
        <f t="shared" si="0"/>
        <v>0.51028912982095653</v>
      </c>
      <c r="Y19" s="241">
        <v>460.95100000000002</v>
      </c>
      <c r="Z19" s="259">
        <v>30</v>
      </c>
      <c r="AA19" s="262" t="s">
        <v>123</v>
      </c>
      <c r="AB19" s="254"/>
    </row>
    <row r="20" spans="1:28" ht="39.75" customHeight="1" x14ac:dyDescent="0.35">
      <c r="A20" s="134">
        <f t="shared" si="2"/>
        <v>9</v>
      </c>
      <c r="B20" s="135" t="s">
        <v>101</v>
      </c>
      <c r="C20" s="206">
        <v>321</v>
      </c>
      <c r="D20" s="207">
        <v>43263</v>
      </c>
      <c r="E20" s="208">
        <v>7</v>
      </c>
      <c r="F20" s="217" t="s">
        <v>102</v>
      </c>
      <c r="G20" s="229">
        <v>2571</v>
      </c>
      <c r="H20" s="229">
        <v>2578</v>
      </c>
      <c r="I20" s="230">
        <f>K20*L20/(K20*L20)</f>
        <v>1</v>
      </c>
      <c r="J20" s="231">
        <v>1</v>
      </c>
      <c r="K20" s="232">
        <v>3.6</v>
      </c>
      <c r="L20" s="232">
        <v>46</v>
      </c>
      <c r="M20" s="228">
        <v>7</v>
      </c>
      <c r="N20" s="135" t="s">
        <v>112</v>
      </c>
      <c r="O20" s="229">
        <v>2554.7199999999998</v>
      </c>
      <c r="P20" s="246">
        <v>146</v>
      </c>
      <c r="Q20" s="208">
        <v>73</v>
      </c>
      <c r="R20" s="217">
        <v>6</v>
      </c>
      <c r="S20" s="229">
        <v>35</v>
      </c>
      <c r="T20" s="229">
        <v>108</v>
      </c>
      <c r="U20" s="229">
        <v>167</v>
      </c>
      <c r="V20" s="246">
        <v>200</v>
      </c>
      <c r="W20" s="246">
        <v>180</v>
      </c>
      <c r="X20" s="247">
        <f t="shared" si="0"/>
        <v>0.90543259557344058</v>
      </c>
      <c r="Y20" s="241">
        <v>365.8</v>
      </c>
      <c r="Z20" s="259">
        <v>30</v>
      </c>
      <c r="AA20" s="262" t="s">
        <v>123</v>
      </c>
      <c r="AB20" s="254"/>
    </row>
    <row r="21" spans="1:28" ht="29.15" customHeight="1" x14ac:dyDescent="0.35">
      <c r="A21" s="132">
        <f t="shared" si="2"/>
        <v>10</v>
      </c>
      <c r="B21" s="133" t="s">
        <v>101</v>
      </c>
      <c r="C21" s="200">
        <v>364</v>
      </c>
      <c r="D21" s="201">
        <v>43308</v>
      </c>
      <c r="E21" s="202">
        <v>9</v>
      </c>
      <c r="F21" s="216" t="s">
        <v>102</v>
      </c>
      <c r="G21" s="224">
        <v>2772</v>
      </c>
      <c r="H21" s="224">
        <v>2782</v>
      </c>
      <c r="I21" s="225">
        <f>K21*L21/(K21*L21)</f>
        <v>1</v>
      </c>
      <c r="J21" s="226">
        <v>0.5</v>
      </c>
      <c r="K21" s="227">
        <v>4</v>
      </c>
      <c r="L21" s="227">
        <v>10</v>
      </c>
      <c r="M21" s="228">
        <v>10</v>
      </c>
      <c r="N21" s="133" t="s">
        <v>113</v>
      </c>
      <c r="O21" s="224">
        <v>2667.78</v>
      </c>
      <c r="P21" s="243">
        <v>146</v>
      </c>
      <c r="Q21" s="202">
        <v>73</v>
      </c>
      <c r="R21" s="216" t="s">
        <v>110</v>
      </c>
      <c r="S21" s="224">
        <v>0</v>
      </c>
      <c r="T21" s="224">
        <v>190</v>
      </c>
      <c r="U21" s="224">
        <v>194</v>
      </c>
      <c r="V21" s="243">
        <v>200</v>
      </c>
      <c r="W21" s="243">
        <v>370</v>
      </c>
      <c r="X21" s="242">
        <f t="shared" si="0"/>
        <v>1.349380014587892</v>
      </c>
      <c r="Y21" s="243">
        <v>468.2</v>
      </c>
      <c r="Z21" s="259">
        <v>30</v>
      </c>
      <c r="AA21" s="262" t="s">
        <v>123</v>
      </c>
      <c r="AB21" s="250"/>
    </row>
    <row r="22" spans="1:28" ht="29.15" customHeight="1" x14ac:dyDescent="0.35">
      <c r="A22" s="132">
        <f t="shared" si="2"/>
        <v>11</v>
      </c>
      <c r="B22" s="136" t="s">
        <v>101</v>
      </c>
      <c r="C22" s="203" t="s">
        <v>105</v>
      </c>
      <c r="D22" s="209">
        <v>43341</v>
      </c>
      <c r="E22" s="205">
        <v>7</v>
      </c>
      <c r="F22" s="215" t="s">
        <v>102</v>
      </c>
      <c r="G22" s="219">
        <v>2360</v>
      </c>
      <c r="H22" s="219">
        <v>2371</v>
      </c>
      <c r="I22" s="220">
        <v>1</v>
      </c>
      <c r="J22" s="221">
        <v>1</v>
      </c>
      <c r="K22" s="222">
        <v>10.6</v>
      </c>
      <c r="L22" s="222">
        <v>10.6</v>
      </c>
      <c r="M22" s="223">
        <f t="shared" si="1"/>
        <v>11</v>
      </c>
      <c r="N22" s="136" t="s">
        <v>114</v>
      </c>
      <c r="O22" s="219">
        <v>2303</v>
      </c>
      <c r="P22" s="241">
        <v>146</v>
      </c>
      <c r="Q22" s="205">
        <v>73</v>
      </c>
      <c r="R22" s="215">
        <v>4</v>
      </c>
      <c r="S22" s="219">
        <v>35</v>
      </c>
      <c r="T22" s="219">
        <v>57</v>
      </c>
      <c r="U22" s="219">
        <v>167</v>
      </c>
      <c r="V22" s="241">
        <v>120</v>
      </c>
      <c r="W22" s="241">
        <v>180</v>
      </c>
      <c r="X22" s="245">
        <f t="shared" si="0"/>
        <v>1.4162077104642012</v>
      </c>
      <c r="Y22" s="241">
        <v>294.10000000000002</v>
      </c>
      <c r="Z22" s="259">
        <v>30</v>
      </c>
      <c r="AA22" s="262" t="s">
        <v>123</v>
      </c>
      <c r="AB22" s="255"/>
    </row>
    <row r="23" spans="1:28" ht="29.15" customHeight="1" x14ac:dyDescent="0.35">
      <c r="A23" s="132">
        <f t="shared" si="2"/>
        <v>12</v>
      </c>
      <c r="B23" s="133" t="s">
        <v>101</v>
      </c>
      <c r="C23" s="200" t="s">
        <v>115</v>
      </c>
      <c r="D23" s="210">
        <v>44222</v>
      </c>
      <c r="E23" s="202">
        <v>7</v>
      </c>
      <c r="F23" s="216" t="s">
        <v>102</v>
      </c>
      <c r="G23" s="224">
        <v>2882</v>
      </c>
      <c r="H23" s="224">
        <v>3377</v>
      </c>
      <c r="I23" s="225">
        <v>1</v>
      </c>
      <c r="J23" s="226">
        <v>1</v>
      </c>
      <c r="K23" s="227">
        <v>16</v>
      </c>
      <c r="L23" s="227">
        <v>2.2999999999999998</v>
      </c>
      <c r="M23" s="228" t="s">
        <v>101</v>
      </c>
      <c r="N23" s="133" t="s">
        <v>111</v>
      </c>
      <c r="O23" s="224">
        <v>2626.51</v>
      </c>
      <c r="P23" s="243">
        <v>168</v>
      </c>
      <c r="Q23" s="202">
        <v>73</v>
      </c>
      <c r="R23" s="216">
        <v>4</v>
      </c>
      <c r="S23" s="224">
        <v>0</v>
      </c>
      <c r="T23" s="224">
        <v>50</v>
      </c>
      <c r="U23" s="224">
        <v>167</v>
      </c>
      <c r="V23" s="243">
        <v>100</v>
      </c>
      <c r="W23" s="243">
        <v>170</v>
      </c>
      <c r="X23" s="242">
        <f t="shared" si="0"/>
        <v>0.77027639329406439</v>
      </c>
      <c r="Y23" s="243">
        <v>387.7</v>
      </c>
      <c r="Z23" s="259">
        <v>30</v>
      </c>
      <c r="AA23" s="262" t="s">
        <v>123</v>
      </c>
      <c r="AB23" s="256"/>
    </row>
    <row r="24" spans="1:28" ht="48.75" customHeight="1" x14ac:dyDescent="0.35">
      <c r="A24" s="132">
        <f t="shared" si="2"/>
        <v>13</v>
      </c>
      <c r="B24" s="133" t="s">
        <v>101</v>
      </c>
      <c r="C24" s="200" t="s">
        <v>131</v>
      </c>
      <c r="D24" s="210">
        <v>45120</v>
      </c>
      <c r="E24" s="202">
        <v>10</v>
      </c>
      <c r="F24" s="215" t="s">
        <v>102</v>
      </c>
      <c r="G24" s="219">
        <v>2800</v>
      </c>
      <c r="H24" s="219">
        <v>3303</v>
      </c>
      <c r="I24" s="220">
        <v>1</v>
      </c>
      <c r="J24" s="221">
        <v>1</v>
      </c>
      <c r="K24" s="222">
        <v>7</v>
      </c>
      <c r="L24" s="222">
        <v>35</v>
      </c>
      <c r="M24" s="223" t="s">
        <v>101</v>
      </c>
      <c r="N24" s="269" t="s">
        <v>137</v>
      </c>
      <c r="O24" s="219">
        <v>1140</v>
      </c>
      <c r="P24" s="241">
        <v>168</v>
      </c>
      <c r="Q24" s="205">
        <v>73</v>
      </c>
      <c r="R24" s="133" t="s">
        <v>110</v>
      </c>
      <c r="S24" s="219">
        <v>24</v>
      </c>
      <c r="T24" s="219">
        <v>0</v>
      </c>
      <c r="U24" s="219">
        <v>24</v>
      </c>
      <c r="V24" s="241">
        <v>100</v>
      </c>
      <c r="W24" s="241">
        <v>800</v>
      </c>
      <c r="X24" s="245">
        <f t="shared" si="0"/>
        <v>2.6118184786157359</v>
      </c>
      <c r="Y24" s="241">
        <v>330.3</v>
      </c>
      <c r="Z24" s="259">
        <v>30</v>
      </c>
      <c r="AA24" s="262" t="s">
        <v>123</v>
      </c>
      <c r="AB24" s="256"/>
    </row>
    <row r="25" spans="1:28" ht="29.15" customHeight="1" thickBot="1" x14ac:dyDescent="0.4">
      <c r="A25" s="196">
        <f t="shared" si="2"/>
        <v>14</v>
      </c>
      <c r="B25" s="211" t="s">
        <v>101</v>
      </c>
      <c r="C25" s="212">
        <v>312</v>
      </c>
      <c r="D25" s="213">
        <v>45224</v>
      </c>
      <c r="E25" s="214">
        <v>2</v>
      </c>
      <c r="F25" s="218" t="s">
        <v>102</v>
      </c>
      <c r="G25" s="234">
        <v>2876</v>
      </c>
      <c r="H25" s="234">
        <v>2879</v>
      </c>
      <c r="I25" s="235">
        <v>1</v>
      </c>
      <c r="J25" s="236">
        <v>1</v>
      </c>
      <c r="K25" s="237">
        <v>3</v>
      </c>
      <c r="L25" s="237">
        <v>45</v>
      </c>
      <c r="M25" s="238" t="s">
        <v>101</v>
      </c>
      <c r="N25" s="211" t="s">
        <v>138</v>
      </c>
      <c r="O25" s="234">
        <v>1302</v>
      </c>
      <c r="P25" s="248">
        <v>146</v>
      </c>
      <c r="Q25" s="214">
        <v>73</v>
      </c>
      <c r="R25" s="211" t="s">
        <v>110</v>
      </c>
      <c r="S25" s="234">
        <v>35</v>
      </c>
      <c r="T25" s="234">
        <v>163</v>
      </c>
      <c r="U25" s="234">
        <v>171</v>
      </c>
      <c r="V25" s="248">
        <v>100</v>
      </c>
      <c r="W25" s="248">
        <v>180</v>
      </c>
      <c r="X25" s="249">
        <f t="shared" si="0"/>
        <v>0.64308681672025725</v>
      </c>
      <c r="Y25" s="248">
        <v>450.9</v>
      </c>
      <c r="Z25" s="261">
        <v>30</v>
      </c>
      <c r="AA25" s="263" t="s">
        <v>123</v>
      </c>
      <c r="AB25" s="257"/>
    </row>
    <row r="26" spans="1:28" ht="34.5" customHeight="1" thickBot="1" x14ac:dyDescent="0.4">
      <c r="A26" s="137" t="s">
        <v>106</v>
      </c>
      <c r="B26" s="138"/>
      <c r="C26" s="182"/>
      <c r="D26" s="182"/>
      <c r="E26" s="139"/>
      <c r="F26" s="139"/>
      <c r="G26" s="139"/>
      <c r="H26" s="139"/>
      <c r="I26" s="183"/>
      <c r="J26" s="184"/>
      <c r="K26" s="185"/>
      <c r="L26" s="185"/>
      <c r="M26" s="140"/>
      <c r="N26" s="141"/>
      <c r="O26" s="139"/>
      <c r="P26" s="142"/>
      <c r="Q26" s="143"/>
      <c r="R26" s="141"/>
      <c r="S26" s="139"/>
      <c r="T26" s="139"/>
      <c r="U26" s="139"/>
      <c r="V26" s="142"/>
      <c r="W26" s="144">
        <f>SUM(W12:W25)</f>
        <v>3765</v>
      </c>
      <c r="X26" s="145"/>
      <c r="Y26" s="142"/>
      <c r="Z26" s="142"/>
      <c r="AA26" s="186"/>
      <c r="AB26" s="187"/>
    </row>
    <row r="27" spans="1:28" ht="29.15" customHeight="1" x14ac:dyDescent="0.35">
      <c r="A27" s="130">
        <f>A25+1</f>
        <v>15</v>
      </c>
      <c r="B27" s="136" t="s">
        <v>101</v>
      </c>
      <c r="C27" s="203">
        <v>107</v>
      </c>
      <c r="D27" s="204">
        <v>41758</v>
      </c>
      <c r="E27" s="264">
        <v>1</v>
      </c>
      <c r="F27" s="136" t="s">
        <v>107</v>
      </c>
      <c r="G27" s="219">
        <v>2550</v>
      </c>
      <c r="H27" s="219">
        <v>2569</v>
      </c>
      <c r="I27" s="220">
        <f>K27*L27/(K27*L27)</f>
        <v>1</v>
      </c>
      <c r="J27" s="221">
        <v>1</v>
      </c>
      <c r="K27" s="222">
        <v>9.6999999999999993</v>
      </c>
      <c r="L27" s="222">
        <v>84.8</v>
      </c>
      <c r="M27" s="223">
        <f t="shared" ref="M27:M30" si="4">H27-G27</f>
        <v>19</v>
      </c>
      <c r="N27" s="136" t="s">
        <v>116</v>
      </c>
      <c r="O27" s="219">
        <v>2458.3200000000002</v>
      </c>
      <c r="P27" s="241">
        <v>146</v>
      </c>
      <c r="Q27" s="264">
        <v>73</v>
      </c>
      <c r="R27" s="136">
        <v>5</v>
      </c>
      <c r="S27" s="219">
        <v>35</v>
      </c>
      <c r="T27" s="219">
        <v>171</v>
      </c>
      <c r="U27" s="219">
        <v>184</v>
      </c>
      <c r="V27" s="241">
        <v>208</v>
      </c>
      <c r="W27" s="241">
        <v>185</v>
      </c>
      <c r="X27" s="245">
        <f t="shared" ref="X27:X35" si="5">IF(Y27="","",W27/(Y27-V27))</f>
        <v>0.84129149613460674</v>
      </c>
      <c r="Y27" s="241">
        <v>427.9</v>
      </c>
      <c r="Z27" s="146">
        <v>30</v>
      </c>
      <c r="AA27" s="180" t="s">
        <v>123</v>
      </c>
      <c r="AB27" s="181"/>
    </row>
    <row r="28" spans="1:28" ht="29.15" customHeight="1" x14ac:dyDescent="0.35">
      <c r="A28" s="132">
        <f>A27+1</f>
        <v>16</v>
      </c>
      <c r="B28" s="133" t="s">
        <v>101</v>
      </c>
      <c r="C28" s="200" t="s">
        <v>2</v>
      </c>
      <c r="D28" s="201">
        <v>41795</v>
      </c>
      <c r="E28" s="265">
        <v>1</v>
      </c>
      <c r="F28" s="133" t="s">
        <v>107</v>
      </c>
      <c r="G28" s="224">
        <v>2586.9699999999998</v>
      </c>
      <c r="H28" s="224">
        <v>2897.7</v>
      </c>
      <c r="I28" s="225">
        <v>1</v>
      </c>
      <c r="J28" s="226">
        <v>1</v>
      </c>
      <c r="K28" s="227">
        <v>7.4</v>
      </c>
      <c r="L28" s="227">
        <v>50.7</v>
      </c>
      <c r="M28" s="228" t="s">
        <v>101</v>
      </c>
      <c r="N28" s="133" t="s">
        <v>118</v>
      </c>
      <c r="O28" s="224">
        <v>2316.7800000000002</v>
      </c>
      <c r="P28" s="243">
        <v>168</v>
      </c>
      <c r="Q28" s="265">
        <v>73</v>
      </c>
      <c r="R28" s="133">
        <v>18</v>
      </c>
      <c r="S28" s="224">
        <v>35</v>
      </c>
      <c r="T28" s="224">
        <v>181</v>
      </c>
      <c r="U28" s="219">
        <v>184</v>
      </c>
      <c r="V28" s="243">
        <v>191</v>
      </c>
      <c r="W28" s="243">
        <v>150</v>
      </c>
      <c r="X28" s="245">
        <f t="shared" si="5"/>
        <v>0.53615469850234121</v>
      </c>
      <c r="Y28" s="241">
        <v>470.77</v>
      </c>
      <c r="Z28" s="146">
        <v>30</v>
      </c>
      <c r="AA28" s="180" t="s">
        <v>123</v>
      </c>
      <c r="AB28" s="181"/>
    </row>
    <row r="29" spans="1:28" ht="29.15" customHeight="1" x14ac:dyDescent="0.35">
      <c r="A29" s="132">
        <f t="shared" ref="A29:A30" si="6">A28+1</f>
        <v>17</v>
      </c>
      <c r="B29" s="133" t="s">
        <v>101</v>
      </c>
      <c r="C29" s="200" t="s">
        <v>119</v>
      </c>
      <c r="D29" s="201">
        <v>41884</v>
      </c>
      <c r="E29" s="265">
        <v>1</v>
      </c>
      <c r="F29" s="133" t="s">
        <v>107</v>
      </c>
      <c r="G29" s="224">
        <v>2547.5300000000002</v>
      </c>
      <c r="H29" s="224">
        <v>2858.65</v>
      </c>
      <c r="I29" s="225">
        <v>1</v>
      </c>
      <c r="J29" s="226">
        <v>1</v>
      </c>
      <c r="K29" s="227">
        <v>4.5</v>
      </c>
      <c r="L29" s="227">
        <v>38.4</v>
      </c>
      <c r="M29" s="228" t="s">
        <v>101</v>
      </c>
      <c r="N29" s="133" t="s">
        <v>118</v>
      </c>
      <c r="O29" s="224">
        <v>2162.2139999999999</v>
      </c>
      <c r="P29" s="243">
        <v>168</v>
      </c>
      <c r="Q29" s="265">
        <v>73</v>
      </c>
      <c r="R29" s="133" t="s">
        <v>110</v>
      </c>
      <c r="S29" s="224">
        <v>35</v>
      </c>
      <c r="T29" s="224">
        <v>183</v>
      </c>
      <c r="U29" s="219">
        <v>184</v>
      </c>
      <c r="V29" s="243">
        <v>212</v>
      </c>
      <c r="W29" s="243">
        <v>150</v>
      </c>
      <c r="X29" s="247">
        <f t="shared" si="5"/>
        <v>0.58396433924435009</v>
      </c>
      <c r="Y29" s="246">
        <v>468.86500000000001</v>
      </c>
      <c r="Z29" s="146">
        <v>30</v>
      </c>
      <c r="AA29" s="180" t="s">
        <v>123</v>
      </c>
      <c r="AB29" s="181"/>
    </row>
    <row r="30" spans="1:28" ht="29.15" customHeight="1" x14ac:dyDescent="0.35">
      <c r="A30" s="134">
        <f t="shared" si="6"/>
        <v>18</v>
      </c>
      <c r="B30" s="135" t="s">
        <v>101</v>
      </c>
      <c r="C30" s="206">
        <v>112</v>
      </c>
      <c r="D30" s="207">
        <v>42374</v>
      </c>
      <c r="E30" s="266">
        <v>1</v>
      </c>
      <c r="F30" s="135" t="s">
        <v>107</v>
      </c>
      <c r="G30" s="229">
        <v>2440</v>
      </c>
      <c r="H30" s="229">
        <v>2452</v>
      </c>
      <c r="I30" s="230">
        <f>K30*L30/(K30*L30)</f>
        <v>1</v>
      </c>
      <c r="J30" s="231">
        <v>1</v>
      </c>
      <c r="K30" s="232">
        <v>9.6999999999999993</v>
      </c>
      <c r="L30" s="232">
        <v>18</v>
      </c>
      <c r="M30" s="233">
        <f t="shared" si="4"/>
        <v>12</v>
      </c>
      <c r="N30" s="135" t="s">
        <v>126</v>
      </c>
      <c r="O30" s="229">
        <v>2422</v>
      </c>
      <c r="P30" s="246">
        <v>146</v>
      </c>
      <c r="Q30" s="266">
        <v>73</v>
      </c>
      <c r="R30" s="135">
        <v>5</v>
      </c>
      <c r="S30" s="229">
        <v>35</v>
      </c>
      <c r="T30" s="229">
        <v>149</v>
      </c>
      <c r="U30" s="219">
        <v>184</v>
      </c>
      <c r="V30" s="246">
        <v>197</v>
      </c>
      <c r="W30" s="246">
        <v>180</v>
      </c>
      <c r="X30" s="242">
        <f t="shared" si="5"/>
        <v>0.91277890466531442</v>
      </c>
      <c r="Y30" s="246">
        <v>394.2</v>
      </c>
      <c r="Z30" s="146">
        <v>30</v>
      </c>
      <c r="AA30" s="180" t="s">
        <v>123</v>
      </c>
      <c r="AB30" s="181"/>
    </row>
    <row r="31" spans="1:28" ht="29.15" customHeight="1" x14ac:dyDescent="0.35">
      <c r="A31" s="132">
        <f>A30+1</f>
        <v>19</v>
      </c>
      <c r="B31" s="133" t="s">
        <v>101</v>
      </c>
      <c r="C31" s="200" t="s">
        <v>120</v>
      </c>
      <c r="D31" s="201">
        <v>44355</v>
      </c>
      <c r="E31" s="265">
        <v>1</v>
      </c>
      <c r="F31" s="133" t="s">
        <v>107</v>
      </c>
      <c r="G31" s="224">
        <v>2541</v>
      </c>
      <c r="H31" s="224">
        <v>3026</v>
      </c>
      <c r="I31" s="225">
        <v>1</v>
      </c>
      <c r="J31" s="226">
        <v>1</v>
      </c>
      <c r="K31" s="227">
        <v>7.8</v>
      </c>
      <c r="L31" s="227">
        <v>12.5</v>
      </c>
      <c r="M31" s="228" t="s">
        <v>101</v>
      </c>
      <c r="N31" s="133" t="s">
        <v>121</v>
      </c>
      <c r="O31" s="224">
        <v>2159</v>
      </c>
      <c r="P31" s="243">
        <v>168</v>
      </c>
      <c r="Q31" s="265">
        <v>73</v>
      </c>
      <c r="R31" s="133">
        <v>3</v>
      </c>
      <c r="S31" s="224">
        <v>35</v>
      </c>
      <c r="T31" s="224">
        <v>115</v>
      </c>
      <c r="U31" s="219">
        <v>184</v>
      </c>
      <c r="V31" s="243">
        <v>200</v>
      </c>
      <c r="W31" s="243">
        <v>80</v>
      </c>
      <c r="X31" s="245">
        <f t="shared" si="5"/>
        <v>0.36764705882352938</v>
      </c>
      <c r="Y31" s="243">
        <v>417.6</v>
      </c>
      <c r="Z31" s="146">
        <v>30</v>
      </c>
      <c r="AA31" s="180" t="s">
        <v>123</v>
      </c>
      <c r="AB31" s="181"/>
    </row>
    <row r="32" spans="1:28" ht="29.15" customHeight="1" x14ac:dyDescent="0.35">
      <c r="A32" s="132">
        <f t="shared" ref="A32:A35" si="7">A31+1</f>
        <v>20</v>
      </c>
      <c r="B32" s="135" t="s">
        <v>101</v>
      </c>
      <c r="C32" s="200" t="s">
        <v>124</v>
      </c>
      <c r="D32" s="201">
        <v>44828</v>
      </c>
      <c r="E32" s="266">
        <v>5</v>
      </c>
      <c r="F32" s="133" t="s">
        <v>107</v>
      </c>
      <c r="G32" s="229">
        <v>2598</v>
      </c>
      <c r="H32" s="229">
        <v>2951</v>
      </c>
      <c r="I32" s="225">
        <v>1</v>
      </c>
      <c r="J32" s="226">
        <v>1</v>
      </c>
      <c r="K32" s="232">
        <v>11.5</v>
      </c>
      <c r="L32" s="232">
        <v>67.5</v>
      </c>
      <c r="M32" s="228" t="s">
        <v>101</v>
      </c>
      <c r="N32" s="133" t="s">
        <v>140</v>
      </c>
      <c r="O32" s="229">
        <v>2412</v>
      </c>
      <c r="P32" s="246">
        <v>168</v>
      </c>
      <c r="Q32" s="266">
        <v>73</v>
      </c>
      <c r="R32" s="133">
        <v>18</v>
      </c>
      <c r="S32" s="229">
        <v>19.2</v>
      </c>
      <c r="T32" s="229">
        <v>0</v>
      </c>
      <c r="U32" s="267">
        <v>5.0999999999999996</v>
      </c>
      <c r="V32" s="246">
        <v>200</v>
      </c>
      <c r="W32" s="246">
        <v>250</v>
      </c>
      <c r="X32" s="268">
        <f t="shared" si="5"/>
        <v>2.6288117770767605</v>
      </c>
      <c r="Y32" s="246">
        <v>295.10000000000002</v>
      </c>
      <c r="Z32" s="146">
        <v>30</v>
      </c>
      <c r="AA32" s="180" t="s">
        <v>123</v>
      </c>
      <c r="AB32" s="181"/>
    </row>
    <row r="33" spans="1:28" ht="29.15" customHeight="1" x14ac:dyDescent="0.35">
      <c r="A33" s="132">
        <f t="shared" si="7"/>
        <v>21</v>
      </c>
      <c r="B33" s="135" t="s">
        <v>101</v>
      </c>
      <c r="C33" s="200" t="s">
        <v>117</v>
      </c>
      <c r="D33" s="201">
        <v>44355</v>
      </c>
      <c r="E33" s="266">
        <v>8</v>
      </c>
      <c r="F33" s="133" t="s">
        <v>107</v>
      </c>
      <c r="G33" s="229">
        <v>2712.14</v>
      </c>
      <c r="H33" s="229">
        <v>3207.77</v>
      </c>
      <c r="I33" s="225">
        <v>1</v>
      </c>
      <c r="J33" s="226">
        <v>1</v>
      </c>
      <c r="K33" s="232">
        <v>3.2</v>
      </c>
      <c r="L33" s="232">
        <v>19</v>
      </c>
      <c r="M33" s="233" t="s">
        <v>101</v>
      </c>
      <c r="N33" s="133" t="s">
        <v>127</v>
      </c>
      <c r="O33" s="229">
        <v>2590</v>
      </c>
      <c r="P33" s="246">
        <v>168</v>
      </c>
      <c r="Q33" s="266">
        <v>73</v>
      </c>
      <c r="R33" s="133" t="s">
        <v>110</v>
      </c>
      <c r="S33" s="229">
        <v>5</v>
      </c>
      <c r="T33" s="229">
        <v>184</v>
      </c>
      <c r="U33" s="224">
        <v>188</v>
      </c>
      <c r="V33" s="246">
        <v>170</v>
      </c>
      <c r="W33" s="246">
        <v>200</v>
      </c>
      <c r="X33" s="242">
        <f t="shared" si="5"/>
        <v>0.59741260600339929</v>
      </c>
      <c r="Y33" s="246">
        <v>504.77699999999999</v>
      </c>
      <c r="Z33" s="146">
        <v>30</v>
      </c>
      <c r="AA33" s="180" t="s">
        <v>123</v>
      </c>
      <c r="AB33" s="181"/>
    </row>
    <row r="34" spans="1:28" ht="29.15" customHeight="1" x14ac:dyDescent="0.35">
      <c r="A34" s="132">
        <f t="shared" si="7"/>
        <v>22</v>
      </c>
      <c r="B34" s="135" t="s">
        <v>101</v>
      </c>
      <c r="C34" s="206" t="s">
        <v>125</v>
      </c>
      <c r="D34" s="207">
        <v>44851</v>
      </c>
      <c r="E34" s="266">
        <v>8</v>
      </c>
      <c r="F34" s="133" t="s">
        <v>107</v>
      </c>
      <c r="G34" s="229">
        <v>2523</v>
      </c>
      <c r="H34" s="229">
        <v>2534</v>
      </c>
      <c r="I34" s="225">
        <v>1</v>
      </c>
      <c r="J34" s="226">
        <v>1</v>
      </c>
      <c r="K34" s="232">
        <v>11</v>
      </c>
      <c r="L34" s="232"/>
      <c r="M34" s="233" t="s">
        <v>101</v>
      </c>
      <c r="N34" s="135" t="s">
        <v>128</v>
      </c>
      <c r="O34" s="229">
        <v>2492</v>
      </c>
      <c r="P34" s="246">
        <v>168</v>
      </c>
      <c r="Q34" s="266">
        <v>73</v>
      </c>
      <c r="R34" s="135">
        <v>5</v>
      </c>
      <c r="S34" s="229">
        <v>35</v>
      </c>
      <c r="T34" s="229">
        <v>150</v>
      </c>
      <c r="U34" s="229">
        <v>188</v>
      </c>
      <c r="V34" s="246">
        <v>170</v>
      </c>
      <c r="W34" s="246">
        <v>205</v>
      </c>
      <c r="X34" s="242">
        <f t="shared" si="5"/>
        <v>0.87832047986289641</v>
      </c>
      <c r="Y34" s="246">
        <v>403.4</v>
      </c>
      <c r="Z34" s="146">
        <v>30</v>
      </c>
      <c r="AA34" s="180" t="s">
        <v>123</v>
      </c>
      <c r="AB34" s="181"/>
    </row>
    <row r="35" spans="1:28" ht="18.5" thickBot="1" x14ac:dyDescent="0.4">
      <c r="A35" s="132">
        <f t="shared" si="7"/>
        <v>23</v>
      </c>
      <c r="B35" s="135" t="s">
        <v>101</v>
      </c>
      <c r="C35" s="206">
        <v>103</v>
      </c>
      <c r="D35" s="207">
        <v>44653</v>
      </c>
      <c r="E35" s="266">
        <v>1</v>
      </c>
      <c r="F35" s="135" t="s">
        <v>107</v>
      </c>
      <c r="G35" s="229">
        <v>2880</v>
      </c>
      <c r="H35" s="229">
        <v>2891</v>
      </c>
      <c r="I35" s="230">
        <v>1</v>
      </c>
      <c r="J35" s="231">
        <v>1</v>
      </c>
      <c r="K35" s="232">
        <v>11</v>
      </c>
      <c r="L35" s="232"/>
      <c r="M35" s="233">
        <f>H35-G35</f>
        <v>11</v>
      </c>
      <c r="N35" s="135" t="s">
        <v>129</v>
      </c>
      <c r="O35" s="229">
        <v>2810</v>
      </c>
      <c r="P35" s="246">
        <v>146</v>
      </c>
      <c r="Q35" s="266">
        <v>73</v>
      </c>
      <c r="R35" s="135">
        <v>5</v>
      </c>
      <c r="S35" s="229">
        <v>35</v>
      </c>
      <c r="T35" s="229">
        <v>66</v>
      </c>
      <c r="U35" s="229">
        <v>184</v>
      </c>
      <c r="V35" s="246">
        <v>210</v>
      </c>
      <c r="W35" s="246">
        <v>210</v>
      </c>
      <c r="X35" s="247">
        <f t="shared" si="5"/>
        <v>1.4472777394900067</v>
      </c>
      <c r="Y35" s="246">
        <v>355.1</v>
      </c>
      <c r="Z35" s="146">
        <v>30</v>
      </c>
      <c r="AA35" s="180" t="s">
        <v>123</v>
      </c>
      <c r="AB35" s="181"/>
    </row>
    <row r="36" spans="1:28" s="129" customFormat="1" ht="29.15" customHeight="1" thickBot="1" x14ac:dyDescent="0.4">
      <c r="A36" s="147" t="s">
        <v>108</v>
      </c>
      <c r="B36" s="14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9"/>
      <c r="O36" s="188"/>
      <c r="P36" s="188"/>
      <c r="Q36" s="188"/>
      <c r="R36" s="189"/>
      <c r="S36" s="188"/>
      <c r="T36" s="188"/>
      <c r="U36" s="188"/>
      <c r="V36" s="188"/>
      <c r="W36" s="149">
        <f>SUM(W27:W35)</f>
        <v>1610</v>
      </c>
      <c r="X36" s="190"/>
      <c r="Y36" s="191"/>
      <c r="Z36" s="191"/>
      <c r="AA36" s="192"/>
      <c r="AB36" s="193"/>
    </row>
    <row r="38" spans="1:28" ht="18.5" x14ac:dyDescent="0.45">
      <c r="W38" s="150"/>
      <c r="X38" s="150"/>
      <c r="Y38" s="150"/>
      <c r="Z38" s="150"/>
    </row>
    <row r="39" spans="1:28" ht="23.5" x14ac:dyDescent="0.55000000000000004">
      <c r="W39" s="150"/>
      <c r="X39" s="150"/>
      <c r="Y39" s="150"/>
      <c r="Z39" s="150"/>
      <c r="AB39" s="194"/>
    </row>
    <row r="40" spans="1:28" ht="18.5" x14ac:dyDescent="0.45">
      <c r="W40" s="150"/>
      <c r="X40" s="150"/>
      <c r="Y40" s="150"/>
      <c r="Z40" s="150"/>
    </row>
    <row r="41" spans="1:28" ht="18.5" x14ac:dyDescent="0.45">
      <c r="W41" s="150"/>
      <c r="X41" s="151"/>
      <c r="Y41" s="151"/>
      <c r="Z41" s="150"/>
    </row>
    <row r="42" spans="1:28" ht="18.5" x14ac:dyDescent="0.45">
      <c r="W42" s="150"/>
      <c r="X42" s="150"/>
      <c r="Y42" s="150"/>
      <c r="Z42" s="150"/>
    </row>
    <row r="43" spans="1:28" ht="18.5" x14ac:dyDescent="0.45">
      <c r="W43" s="150"/>
      <c r="X43" s="150"/>
      <c r="Y43" s="150"/>
      <c r="Z43" s="150"/>
    </row>
    <row r="44" spans="1:28" ht="18.5" x14ac:dyDescent="0.45">
      <c r="W44" s="150"/>
      <c r="X44" s="150"/>
      <c r="Y44" s="150"/>
      <c r="Z44" s="150"/>
    </row>
    <row r="45" spans="1:28" ht="26" x14ac:dyDescent="0.6">
      <c r="W45" s="150"/>
      <c r="X45" s="150"/>
      <c r="Y45" s="150"/>
      <c r="Z45" s="150"/>
      <c r="AB45" s="195"/>
    </row>
  </sheetData>
  <mergeCells count="11">
    <mergeCell ref="AB8:AB10"/>
    <mergeCell ref="B9:B10"/>
    <mergeCell ref="C9:C10"/>
    <mergeCell ref="D9:D10"/>
    <mergeCell ref="E9:E10"/>
    <mergeCell ref="F9:F10"/>
    <mergeCell ref="A8:A10"/>
    <mergeCell ref="F8:M8"/>
    <mergeCell ref="N8:Q8"/>
    <mergeCell ref="R8:Z8"/>
    <mergeCell ref="AA8:AA10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headerFooter>
    <oddFooter>&amp;C4&amp;R&amp;20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15"/>
  <sheetViews>
    <sheetView zoomScale="55" zoomScaleNormal="55" workbookViewId="0">
      <pane xSplit="3" ySplit="3" topLeftCell="AJ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4.5" x14ac:dyDescent="0.35"/>
  <cols>
    <col min="1" max="1" width="4" customWidth="1"/>
    <col min="2" max="2" width="15.54296875" customWidth="1"/>
    <col min="3" max="3" width="84.7265625" customWidth="1"/>
    <col min="4" max="4" width="34" bestFit="1" customWidth="1"/>
    <col min="5" max="6" width="11.1796875" customWidth="1"/>
    <col min="7" max="7" width="18.453125" bestFit="1" customWidth="1"/>
    <col min="8" max="15" width="12.54296875" customWidth="1"/>
    <col min="16" max="16" width="34" bestFit="1" customWidth="1"/>
    <col min="17" max="21" width="11.7265625" customWidth="1"/>
    <col min="22" max="22" width="28" customWidth="1"/>
    <col min="23" max="23" width="12" customWidth="1"/>
    <col min="24" max="24" width="24.453125" customWidth="1"/>
    <col min="25" max="25" width="12" customWidth="1"/>
    <col min="26" max="26" width="27.453125" customWidth="1"/>
    <col min="27" max="27" width="30.7265625" customWidth="1"/>
    <col min="28" max="28" width="11" bestFit="1" customWidth="1"/>
    <col min="29" max="29" width="27.1796875" customWidth="1"/>
    <col min="30" max="30" width="11.26953125" bestFit="1" customWidth="1"/>
    <col min="31" max="31" width="27.54296875" customWidth="1"/>
    <col min="32" max="32" width="33.1796875" customWidth="1"/>
    <col min="33" max="33" width="31.1796875" customWidth="1"/>
    <col min="34" max="34" width="16" customWidth="1"/>
    <col min="35" max="35" width="28.81640625" customWidth="1"/>
    <col min="36" max="36" width="30.453125" customWidth="1"/>
    <col min="37" max="37" width="11.7265625" bestFit="1" customWidth="1"/>
    <col min="38" max="38" width="29" customWidth="1"/>
    <col min="39" max="39" width="9.54296875" bestFit="1" customWidth="1"/>
    <col min="40" max="40" width="30.1796875" customWidth="1"/>
    <col min="41" max="43" width="11.1796875" customWidth="1"/>
    <col min="44" max="44" width="30.7265625" customWidth="1"/>
    <col min="45" max="49" width="11.54296875" customWidth="1"/>
    <col min="50" max="50" width="29.26953125" customWidth="1"/>
    <col min="51" max="52" width="11.54296875" customWidth="1"/>
    <col min="57" max="57" width="23.54296875" customWidth="1"/>
  </cols>
  <sheetData>
    <row r="1" spans="2:60" ht="15" thickBot="1" x14ac:dyDescent="0.4"/>
    <row r="2" spans="2:60" ht="21.5" thickBot="1" x14ac:dyDescent="0.4">
      <c r="B2" s="335" t="s">
        <v>58</v>
      </c>
      <c r="C2" s="337" t="s">
        <v>38</v>
      </c>
      <c r="D2" s="115" t="s">
        <v>37</v>
      </c>
      <c r="E2" s="339" t="s">
        <v>16</v>
      </c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1"/>
      <c r="Q2" s="319" t="s">
        <v>17</v>
      </c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1"/>
      <c r="AC2" s="322" t="s">
        <v>18</v>
      </c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4"/>
      <c r="AO2" s="325" t="s">
        <v>33</v>
      </c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7"/>
    </row>
    <row r="3" spans="2:60" s="1" customFormat="1" ht="19" thickBot="1" x14ac:dyDescent="0.4">
      <c r="B3" s="336"/>
      <c r="C3" s="338"/>
      <c r="D3" s="116"/>
      <c r="E3" s="10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2" t="s">
        <v>15</v>
      </c>
      <c r="Q3" s="26" t="s">
        <v>4</v>
      </c>
      <c r="R3" s="27" t="s">
        <v>5</v>
      </c>
      <c r="S3" s="27" t="s">
        <v>6</v>
      </c>
      <c r="T3" s="27" t="s">
        <v>7</v>
      </c>
      <c r="U3" s="27" t="s">
        <v>8</v>
      </c>
      <c r="V3" s="27" t="s">
        <v>9</v>
      </c>
      <c r="W3" s="27" t="s">
        <v>10</v>
      </c>
      <c r="X3" s="27" t="s">
        <v>11</v>
      </c>
      <c r="Y3" s="27" t="s">
        <v>12</v>
      </c>
      <c r="Z3" s="27" t="s">
        <v>13</v>
      </c>
      <c r="AA3" s="27" t="s">
        <v>14</v>
      </c>
      <c r="AB3" s="28" t="s">
        <v>15</v>
      </c>
      <c r="AC3" s="60" t="s">
        <v>4</v>
      </c>
      <c r="AD3" s="61" t="s">
        <v>5</v>
      </c>
      <c r="AE3" s="61" t="s">
        <v>6</v>
      </c>
      <c r="AF3" s="61" t="s">
        <v>7</v>
      </c>
      <c r="AG3" s="61" t="s">
        <v>8</v>
      </c>
      <c r="AH3" s="61" t="s">
        <v>9</v>
      </c>
      <c r="AI3" s="61" t="s">
        <v>10</v>
      </c>
      <c r="AJ3" s="61" t="s">
        <v>11</v>
      </c>
      <c r="AK3" s="61" t="s">
        <v>12</v>
      </c>
      <c r="AL3" s="61" t="s">
        <v>13</v>
      </c>
      <c r="AM3" s="61" t="s">
        <v>14</v>
      </c>
      <c r="AN3" s="62" t="s">
        <v>15</v>
      </c>
      <c r="AO3" s="47" t="s">
        <v>4</v>
      </c>
      <c r="AP3" s="48" t="s">
        <v>5</v>
      </c>
      <c r="AQ3" s="48" t="s">
        <v>6</v>
      </c>
      <c r="AR3" s="48" t="s">
        <v>7</v>
      </c>
      <c r="AS3" s="48" t="s">
        <v>8</v>
      </c>
      <c r="AT3" s="48" t="s">
        <v>9</v>
      </c>
      <c r="AU3" s="48" t="s">
        <v>10</v>
      </c>
      <c r="AV3" s="48" t="s">
        <v>11</v>
      </c>
      <c r="AW3" s="48" t="s">
        <v>12</v>
      </c>
      <c r="AX3" s="48" t="s">
        <v>13</v>
      </c>
      <c r="AY3" s="48" t="s">
        <v>14</v>
      </c>
      <c r="AZ3" s="49" t="s">
        <v>15</v>
      </c>
    </row>
    <row r="4" spans="2:60" s="1" customFormat="1" ht="30.75" customHeight="1" x14ac:dyDescent="0.35">
      <c r="B4" s="92" t="s">
        <v>1</v>
      </c>
      <c r="C4" s="5"/>
      <c r="D4" s="5"/>
      <c r="E4" s="94"/>
      <c r="F4" s="95"/>
      <c r="G4" s="95" t="s">
        <v>20</v>
      </c>
      <c r="H4" s="95"/>
      <c r="I4" s="95"/>
      <c r="J4" s="95"/>
      <c r="K4" s="95"/>
      <c r="L4" s="95"/>
      <c r="M4" s="95"/>
      <c r="N4" s="95"/>
      <c r="O4" s="95"/>
      <c r="P4" s="97"/>
      <c r="Q4" s="29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30"/>
      <c r="AC4" s="63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5"/>
      <c r="AO4" s="50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2"/>
    </row>
    <row r="5" spans="2:60" s="1" customFormat="1" ht="173.25" customHeight="1" thickBot="1" x14ac:dyDescent="0.4">
      <c r="B5" s="3" t="s">
        <v>0</v>
      </c>
      <c r="C5" s="9" t="s">
        <v>44</v>
      </c>
      <c r="D5" s="9" t="s">
        <v>36</v>
      </c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31"/>
      <c r="R5" s="32"/>
      <c r="S5" s="32"/>
      <c r="T5" s="32"/>
      <c r="U5" s="32"/>
      <c r="V5" s="32"/>
      <c r="W5" s="32"/>
      <c r="X5" s="32"/>
      <c r="Y5" s="32"/>
      <c r="Z5" s="33"/>
      <c r="AA5" s="33" t="s">
        <v>21</v>
      </c>
      <c r="AB5" s="34"/>
      <c r="AC5" s="66"/>
      <c r="AD5" s="67"/>
      <c r="AE5" s="68" t="s">
        <v>19</v>
      </c>
      <c r="AF5" s="67"/>
      <c r="AG5" s="67"/>
      <c r="AH5" s="67"/>
      <c r="AI5" s="67"/>
      <c r="AJ5" s="67"/>
      <c r="AK5" s="67"/>
      <c r="AL5" s="67"/>
      <c r="AM5" s="67"/>
      <c r="AN5" s="69"/>
      <c r="AO5" s="112"/>
      <c r="AP5" s="111"/>
      <c r="AQ5" s="111"/>
      <c r="AR5" s="111"/>
      <c r="AS5" s="111"/>
      <c r="AT5" s="111"/>
      <c r="AU5" s="111"/>
      <c r="AV5" s="111"/>
      <c r="AW5" s="111"/>
      <c r="AX5" s="83" t="s">
        <v>35</v>
      </c>
      <c r="AY5" s="111"/>
      <c r="AZ5" s="113"/>
      <c r="BB5"/>
      <c r="BC5"/>
      <c r="BD5"/>
      <c r="BE5"/>
      <c r="BF5"/>
      <c r="BG5"/>
      <c r="BH5"/>
    </row>
    <row r="6" spans="2:60" s="1" customFormat="1" ht="84.75" customHeight="1" x14ac:dyDescent="0.35">
      <c r="B6" s="328" t="s">
        <v>3</v>
      </c>
      <c r="C6" s="329" t="s">
        <v>45</v>
      </c>
      <c r="D6" s="5"/>
      <c r="E6" s="331"/>
      <c r="F6" s="333"/>
      <c r="G6" s="333"/>
      <c r="H6" s="334"/>
      <c r="I6" s="333"/>
      <c r="J6" s="333"/>
      <c r="K6" s="333"/>
      <c r="L6" s="333"/>
      <c r="M6" s="333"/>
      <c r="N6" s="333"/>
      <c r="O6" s="333"/>
      <c r="P6" s="342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7"/>
      <c r="AD6" s="314"/>
      <c r="AE6" s="314"/>
      <c r="AF6" s="104" t="s">
        <v>23</v>
      </c>
      <c r="AG6" s="314"/>
      <c r="AH6" s="314"/>
      <c r="AI6" s="315" t="s">
        <v>57</v>
      </c>
      <c r="AJ6" s="314"/>
      <c r="AK6" s="314"/>
      <c r="AL6" s="314"/>
      <c r="AM6" s="314"/>
      <c r="AN6" s="311"/>
      <c r="AO6" s="313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04"/>
      <c r="BB6"/>
      <c r="BC6"/>
      <c r="BD6"/>
      <c r="BE6"/>
      <c r="BF6"/>
      <c r="BG6"/>
      <c r="BH6"/>
    </row>
    <row r="7" spans="2:60" s="1" customFormat="1" ht="69.75" customHeight="1" x14ac:dyDescent="0.35">
      <c r="B7" s="305"/>
      <c r="C7" s="330"/>
      <c r="D7" s="6"/>
      <c r="E7" s="332"/>
      <c r="F7" s="302"/>
      <c r="G7" s="302"/>
      <c r="H7" s="309"/>
      <c r="I7" s="302"/>
      <c r="J7" s="302"/>
      <c r="K7" s="302"/>
      <c r="L7" s="302"/>
      <c r="M7" s="302"/>
      <c r="N7" s="302"/>
      <c r="O7" s="302"/>
      <c r="P7" s="343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18"/>
      <c r="AD7" s="295"/>
      <c r="AE7" s="295"/>
      <c r="AF7" s="105" t="s">
        <v>22</v>
      </c>
      <c r="AG7" s="295"/>
      <c r="AH7" s="295"/>
      <c r="AI7" s="299"/>
      <c r="AJ7" s="295"/>
      <c r="AK7" s="295"/>
      <c r="AL7" s="295"/>
      <c r="AM7" s="295"/>
      <c r="AN7" s="312"/>
      <c r="AO7" s="298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4"/>
      <c r="BB7"/>
      <c r="BC7"/>
      <c r="BD7"/>
      <c r="BE7"/>
      <c r="BF7"/>
      <c r="BG7"/>
      <c r="BH7"/>
    </row>
    <row r="8" spans="2:60" s="1" customFormat="1" ht="70.5" customHeight="1" x14ac:dyDescent="0.35">
      <c r="B8" s="305">
        <v>309</v>
      </c>
      <c r="C8" s="306" t="s">
        <v>43</v>
      </c>
      <c r="D8" s="6"/>
      <c r="E8" s="308"/>
      <c r="F8" s="302"/>
      <c r="G8" s="302"/>
      <c r="H8" s="309"/>
      <c r="I8" s="302"/>
      <c r="J8" s="302"/>
      <c r="K8" s="309"/>
      <c r="L8" s="302"/>
      <c r="M8" s="302"/>
      <c r="N8" s="302"/>
      <c r="O8" s="302"/>
      <c r="P8" s="303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1" t="s">
        <v>24</v>
      </c>
      <c r="AD8" s="295"/>
      <c r="AE8" s="295"/>
      <c r="AF8" s="299"/>
      <c r="AG8" s="295"/>
      <c r="AH8" s="295"/>
      <c r="AI8" s="105" t="s">
        <v>25</v>
      </c>
      <c r="AJ8" s="295"/>
      <c r="AK8" s="295"/>
      <c r="AL8" s="295"/>
      <c r="AM8" s="295"/>
      <c r="AN8" s="296" t="s">
        <v>27</v>
      </c>
      <c r="AO8" s="297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3"/>
      <c r="BB8"/>
      <c r="BC8"/>
      <c r="BD8"/>
      <c r="BE8"/>
      <c r="BF8"/>
      <c r="BG8"/>
      <c r="BH8"/>
    </row>
    <row r="9" spans="2:60" s="1" customFormat="1" ht="71.25" customHeight="1" x14ac:dyDescent="0.35">
      <c r="B9" s="305"/>
      <c r="C9" s="307"/>
      <c r="D9" s="6"/>
      <c r="E9" s="308"/>
      <c r="F9" s="302"/>
      <c r="G9" s="302"/>
      <c r="H9" s="309"/>
      <c r="I9" s="302"/>
      <c r="J9" s="302"/>
      <c r="K9" s="309"/>
      <c r="L9" s="302"/>
      <c r="M9" s="302"/>
      <c r="N9" s="302"/>
      <c r="O9" s="302"/>
      <c r="P9" s="303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1"/>
      <c r="AD9" s="295"/>
      <c r="AE9" s="295"/>
      <c r="AF9" s="299"/>
      <c r="AG9" s="295"/>
      <c r="AH9" s="295"/>
      <c r="AI9" s="105" t="s">
        <v>26</v>
      </c>
      <c r="AJ9" s="295"/>
      <c r="AK9" s="295"/>
      <c r="AL9" s="295"/>
      <c r="AM9" s="295"/>
      <c r="AN9" s="296"/>
      <c r="AO9" s="298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4"/>
      <c r="BB9"/>
      <c r="BC9"/>
      <c r="BD9"/>
      <c r="BE9"/>
      <c r="BF9"/>
      <c r="BG9"/>
      <c r="BH9"/>
    </row>
    <row r="10" spans="2:60" s="1" customFormat="1" ht="78.75" customHeight="1" thickBot="1" x14ac:dyDescent="0.4">
      <c r="B10" s="93">
        <v>310</v>
      </c>
      <c r="C10" s="87" t="s">
        <v>39</v>
      </c>
      <c r="D10" s="6"/>
      <c r="E10" s="99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110" t="s">
        <v>56</v>
      </c>
      <c r="Q10" s="35"/>
      <c r="R10" s="100"/>
      <c r="S10" s="100"/>
      <c r="T10" s="100"/>
      <c r="U10" s="100"/>
      <c r="V10" s="36" t="s">
        <v>55</v>
      </c>
      <c r="W10" s="100"/>
      <c r="X10" s="100"/>
      <c r="Y10" s="100"/>
      <c r="Z10" s="36" t="s">
        <v>28</v>
      </c>
      <c r="AA10" s="100"/>
      <c r="AB10" s="37"/>
      <c r="AC10" s="108"/>
      <c r="AD10" s="103"/>
      <c r="AE10" s="103"/>
      <c r="AF10" s="105"/>
      <c r="AG10" s="103"/>
      <c r="AH10" s="103"/>
      <c r="AI10" s="105"/>
      <c r="AJ10" s="105" t="s">
        <v>29</v>
      </c>
      <c r="AK10" s="105"/>
      <c r="AL10" s="105" t="s">
        <v>30</v>
      </c>
      <c r="AM10" s="105"/>
      <c r="AN10" s="109" t="s">
        <v>31</v>
      </c>
      <c r="AO10" s="84"/>
      <c r="AP10" s="85"/>
      <c r="AQ10" s="85"/>
      <c r="AR10" s="85"/>
      <c r="AS10" s="85"/>
      <c r="AT10" s="85"/>
      <c r="AU10" s="85"/>
      <c r="AV10" s="85"/>
      <c r="AW10" s="85"/>
      <c r="AX10" s="58" t="s">
        <v>54</v>
      </c>
      <c r="AY10" s="85"/>
      <c r="AZ10" s="86"/>
      <c r="BB10"/>
      <c r="BC10"/>
      <c r="BD10"/>
      <c r="BE10"/>
      <c r="BF10"/>
      <c r="BG10"/>
      <c r="BH10"/>
    </row>
    <row r="11" spans="2:60" s="1" customFormat="1" ht="92.25" customHeight="1" thickBot="1" x14ac:dyDescent="0.4">
      <c r="B11" s="2">
        <v>314</v>
      </c>
      <c r="C11" s="88" t="s">
        <v>40</v>
      </c>
      <c r="D11" s="7"/>
      <c r="E11" s="16"/>
      <c r="F11" s="17"/>
      <c r="G11" s="17"/>
      <c r="H11" s="18"/>
      <c r="I11" s="18"/>
      <c r="J11" s="17"/>
      <c r="K11" s="18"/>
      <c r="L11" s="18"/>
      <c r="M11" s="18"/>
      <c r="N11" s="18"/>
      <c r="O11" s="18"/>
      <c r="P11" s="19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  <c r="AC11" s="70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2"/>
      <c r="AO11" s="56"/>
      <c r="AP11" s="57"/>
      <c r="AQ11" s="57"/>
      <c r="AR11" s="58" t="s">
        <v>34</v>
      </c>
      <c r="AS11" s="58"/>
      <c r="AT11" s="57"/>
      <c r="AU11" s="58"/>
      <c r="AV11" s="58"/>
      <c r="AW11" s="58"/>
      <c r="AX11" s="58" t="s">
        <v>53</v>
      </c>
      <c r="AY11" s="58"/>
      <c r="AZ11" s="59"/>
      <c r="BB11"/>
      <c r="BC11"/>
      <c r="BD11"/>
      <c r="BE11"/>
      <c r="BF11"/>
      <c r="BG11"/>
      <c r="BH11"/>
    </row>
    <row r="12" spans="2:60" s="1" customFormat="1" ht="77.5" x14ac:dyDescent="0.35">
      <c r="B12" s="92">
        <v>103</v>
      </c>
      <c r="C12" s="89" t="s">
        <v>41</v>
      </c>
      <c r="D12" s="5"/>
      <c r="E12" s="20"/>
      <c r="F12" s="95"/>
      <c r="G12" s="95"/>
      <c r="H12" s="98"/>
      <c r="I12" s="98"/>
      <c r="J12" s="95"/>
      <c r="K12" s="98"/>
      <c r="L12" s="98"/>
      <c r="M12" s="98"/>
      <c r="N12" s="98"/>
      <c r="O12" s="98"/>
      <c r="P12" s="21"/>
      <c r="Q12" s="41"/>
      <c r="R12" s="42"/>
      <c r="S12" s="42"/>
      <c r="T12" s="42"/>
      <c r="U12" s="42"/>
      <c r="V12" s="42"/>
      <c r="W12" s="42"/>
      <c r="X12" s="43" t="s">
        <v>52</v>
      </c>
      <c r="Y12" s="42"/>
      <c r="Z12" s="42"/>
      <c r="AA12" s="43" t="s">
        <v>51</v>
      </c>
      <c r="AB12" s="44"/>
      <c r="AC12" s="73"/>
      <c r="AD12" s="102"/>
      <c r="AE12" s="102"/>
      <c r="AF12" s="104"/>
      <c r="AG12" s="104" t="s">
        <v>32</v>
      </c>
      <c r="AH12" s="102"/>
      <c r="AI12" s="104"/>
      <c r="AJ12" s="104"/>
      <c r="AK12" s="104"/>
      <c r="AL12" s="104"/>
      <c r="AM12" s="104"/>
      <c r="AN12" s="74"/>
      <c r="AO12" s="50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2"/>
      <c r="BB12"/>
      <c r="BC12"/>
      <c r="BD12"/>
      <c r="BE12"/>
      <c r="BF12"/>
      <c r="BG12"/>
      <c r="BH12"/>
    </row>
    <row r="13" spans="2:60" s="1" customFormat="1" ht="93" x14ac:dyDescent="0.35">
      <c r="B13" s="4">
        <v>107</v>
      </c>
      <c r="C13" s="90" t="s">
        <v>42</v>
      </c>
      <c r="D13" s="8"/>
      <c r="E13" s="22"/>
      <c r="F13" s="23"/>
      <c r="G13" s="23"/>
      <c r="H13" s="24"/>
      <c r="I13" s="24"/>
      <c r="J13" s="23"/>
      <c r="K13" s="24"/>
      <c r="L13" s="24"/>
      <c r="M13" s="24"/>
      <c r="N13" s="24"/>
      <c r="O13" s="24"/>
      <c r="P13" s="2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75" t="s">
        <v>50</v>
      </c>
      <c r="AD13" s="76"/>
      <c r="AE13" s="76"/>
      <c r="AF13" s="77"/>
      <c r="AG13" s="77"/>
      <c r="AH13" s="76"/>
      <c r="AI13" s="77" t="s">
        <v>48</v>
      </c>
      <c r="AJ13" s="77"/>
      <c r="AK13" s="77"/>
      <c r="AL13" s="77"/>
      <c r="AM13" s="77"/>
      <c r="AN13" s="78"/>
      <c r="AO13" s="106"/>
      <c r="AP13" s="107"/>
      <c r="AQ13" s="107"/>
      <c r="AR13" s="107"/>
      <c r="AS13" s="107"/>
      <c r="AT13" s="107"/>
      <c r="AU13" s="107"/>
      <c r="AV13" s="107"/>
      <c r="AW13" s="107"/>
      <c r="AX13" s="91" t="s">
        <v>47</v>
      </c>
      <c r="AY13" s="107"/>
      <c r="AZ13" s="114"/>
      <c r="BB13"/>
      <c r="BC13"/>
      <c r="BD13"/>
      <c r="BE13"/>
      <c r="BF13"/>
      <c r="BG13"/>
      <c r="BH13"/>
    </row>
    <row r="14" spans="2:60" s="1" customFormat="1" ht="95.25" customHeight="1" thickBot="1" x14ac:dyDescent="0.4">
      <c r="B14" s="2" t="s">
        <v>2</v>
      </c>
      <c r="C14" s="88" t="s">
        <v>46</v>
      </c>
      <c r="D14" s="7"/>
      <c r="E14" s="16"/>
      <c r="F14" s="17"/>
      <c r="G14" s="17"/>
      <c r="H14" s="18"/>
      <c r="I14" s="18"/>
      <c r="J14" s="17"/>
      <c r="K14" s="18"/>
      <c r="L14" s="18"/>
      <c r="M14" s="18"/>
      <c r="N14" s="18"/>
      <c r="O14" s="18"/>
      <c r="P14" s="1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79"/>
      <c r="AD14" s="80"/>
      <c r="AE14" s="80"/>
      <c r="AF14" s="81" t="s">
        <v>49</v>
      </c>
      <c r="AG14" s="81"/>
      <c r="AH14" s="80"/>
      <c r="AI14" s="81"/>
      <c r="AJ14" s="81"/>
      <c r="AK14" s="81"/>
      <c r="AL14" s="81"/>
      <c r="AM14" s="81"/>
      <c r="AN14" s="82"/>
      <c r="AO14" s="53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5"/>
      <c r="BB14"/>
      <c r="BC14"/>
      <c r="BD14"/>
      <c r="BE14"/>
      <c r="BF14"/>
      <c r="BG14"/>
      <c r="BH14"/>
    </row>
    <row r="15" spans="2:60" ht="15.75" customHeight="1" x14ac:dyDescent="0.35"/>
  </sheetData>
  <mergeCells count="104">
    <mergeCell ref="Q2:AB2"/>
    <mergeCell ref="AC2:AN2"/>
    <mergeCell ref="AO2:AZ2"/>
    <mergeCell ref="B6:B7"/>
    <mergeCell ref="C6:C7"/>
    <mergeCell ref="E6:E7"/>
    <mergeCell ref="F6:F7"/>
    <mergeCell ref="G6:G7"/>
    <mergeCell ref="H6:H7"/>
    <mergeCell ref="B2:B3"/>
    <mergeCell ref="C2:C3"/>
    <mergeCell ref="E2:P2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L6:L7"/>
    <mergeCell ref="M6:M7"/>
    <mergeCell ref="N6:N7"/>
    <mergeCell ref="AA6:AA7"/>
    <mergeCell ref="AB6:AB7"/>
    <mergeCell ref="AC6:AC7"/>
    <mergeCell ref="AD6:AD7"/>
    <mergeCell ref="AE6:AE7"/>
    <mergeCell ref="AG6:AG7"/>
    <mergeCell ref="U6:U7"/>
    <mergeCell ref="V6:V7"/>
    <mergeCell ref="W6:W7"/>
    <mergeCell ref="X6:X7"/>
    <mergeCell ref="Y6:Y7"/>
    <mergeCell ref="Z6:Z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L8:L9"/>
    <mergeCell ref="M8:M9"/>
    <mergeCell ref="N8:N9"/>
    <mergeCell ref="O8:O9"/>
    <mergeCell ref="P8:P9"/>
    <mergeCell ref="Q8:Q9"/>
    <mergeCell ref="AZ6:AZ7"/>
    <mergeCell ref="B8:B9"/>
    <mergeCell ref="C8:C9"/>
    <mergeCell ref="E8:E9"/>
    <mergeCell ref="F8:F9"/>
    <mergeCell ref="G8:G9"/>
    <mergeCell ref="H8:H9"/>
    <mergeCell ref="I8:I9"/>
    <mergeCell ref="J8:J9"/>
    <mergeCell ref="K8:K9"/>
    <mergeCell ref="AT6:AT7"/>
    <mergeCell ref="AU6:AU7"/>
    <mergeCell ref="AV6:AV7"/>
    <mergeCell ref="AW6:AW7"/>
    <mergeCell ref="AX6:AX7"/>
    <mergeCell ref="AY6:AY7"/>
    <mergeCell ref="AN6:AN7"/>
    <mergeCell ref="AO6:AO7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AK8:AK9"/>
    <mergeCell ref="AL8:AL9"/>
    <mergeCell ref="AM8:AM9"/>
    <mergeCell ref="AN8:AN9"/>
    <mergeCell ref="AO8:AO9"/>
    <mergeCell ref="AP8:AP9"/>
    <mergeCell ref="AD8:AD9"/>
    <mergeCell ref="AE8:AE9"/>
    <mergeCell ref="AF8:AF9"/>
    <mergeCell ref="AG8:AG9"/>
    <mergeCell ref="AH8:AH9"/>
    <mergeCell ref="AJ8:AJ9"/>
    <mergeCell ref="AW8:AW9"/>
    <mergeCell ref="AX8:AX9"/>
    <mergeCell ref="AY8:AY9"/>
    <mergeCell ref="AZ8:AZ9"/>
    <mergeCell ref="AQ8:AQ9"/>
    <mergeCell ref="AR8:AR9"/>
    <mergeCell ref="AS8:AS9"/>
    <mergeCell ref="AT8:AT9"/>
    <mergeCell ref="AU8:AU9"/>
    <mergeCell ref="AV8:AV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11.2024</vt:lpstr>
      <vt:lpstr>ГИС (2)</vt:lpstr>
      <vt:lpstr>'11.2024'!Область_печати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2024-11-29T14:28:23Z</dcterms:modified>
</cp:coreProperties>
</file>